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SEGUNDO TRIMESTRE 2024\"/>
    </mc:Choice>
  </mc:AlternateContent>
  <bookViews>
    <workbookView xWindow="0" yWindow="0" windowWidth="24000" windowHeight="9330" tabRatio="553" activeTab="4"/>
  </bookViews>
  <sheets>
    <sheet name="RESUMEN" sheetId="16" r:id="rId1"/>
    <sheet name="PDM" sheetId="17" r:id="rId2"/>
    <sheet name="PRESUP. PART." sheetId="20" r:id="rId3"/>
    <sheet name="FAISMUN " sheetId="18" r:id="rId4"/>
    <sheet name="FORTAMUN-DF" sheetId="19" r:id="rId5"/>
  </sheets>
  <definedNames>
    <definedName name="_xlnm._FilterDatabase" localSheetId="3" hidden="1">'FAISMUN '!$A$14:$T$16</definedName>
    <definedName name="_xlnm._FilterDatabase" localSheetId="4" hidden="1">'FORTAMUN-DF'!$A$13:$T$21</definedName>
    <definedName name="_xlnm.Print_Area" localSheetId="3">'FAISMUN '!$A$1:$T$43</definedName>
    <definedName name="_xlnm.Print_Area" localSheetId="4">'FORTAMUN-DF'!$A$1:$T$25</definedName>
    <definedName name="_xlnm.Print_Area" localSheetId="1">PDM!$A$1:$T$44</definedName>
    <definedName name="_xlnm.Print_Area" localSheetId="2">'PRESUP. PART.'!$A$1:$T$30</definedName>
    <definedName name="_xlnm.Print_Area" localSheetId="0">RESUMEN!$B$4:$Z$35</definedName>
    <definedName name="_xlnm.Print_Titles" localSheetId="3">'FAISMUN '!$12:$14</definedName>
    <definedName name="_xlnm.Print_Titles" localSheetId="4">'FORTAMUN-DF'!$13:$15</definedName>
    <definedName name="_xlnm.Print_Titles" localSheetId="1">PDM!$11:$13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9" l="1"/>
  <c r="K21" i="19" s="1"/>
  <c r="L21" i="19" s="1"/>
  <c r="K20" i="19"/>
  <c r="I20" i="19"/>
  <c r="K19" i="19"/>
  <c r="I19" i="19"/>
  <c r="I18" i="19"/>
  <c r="H17" i="19"/>
  <c r="K17" i="19" s="1"/>
  <c r="L17" i="19" s="1"/>
  <c r="O16" i="19"/>
  <c r="K16" i="19"/>
  <c r="L16" i="19" s="1"/>
  <c r="I16" i="19"/>
  <c r="I17" i="19" l="1"/>
  <c r="I21" i="19"/>
  <c r="K39" i="18" l="1"/>
  <c r="L39" i="18" s="1"/>
  <c r="I39" i="18"/>
  <c r="K38" i="18"/>
  <c r="L38" i="18" s="1"/>
  <c r="I38" i="18"/>
  <c r="K37" i="18"/>
  <c r="L37" i="18" s="1"/>
  <c r="I37" i="18"/>
  <c r="K36" i="18"/>
  <c r="L36" i="18" s="1"/>
  <c r="I36" i="18"/>
  <c r="K35" i="18"/>
  <c r="L35" i="18" s="1"/>
  <c r="I35" i="18"/>
  <c r="K34" i="18"/>
  <c r="L34" i="18" s="1"/>
  <c r="I34" i="18"/>
  <c r="K33" i="18"/>
  <c r="L33" i="18" s="1"/>
  <c r="I33" i="18"/>
  <c r="K32" i="18"/>
  <c r="L32" i="18" s="1"/>
  <c r="I32" i="18"/>
  <c r="K31" i="18"/>
  <c r="I31" i="18"/>
  <c r="K30" i="18"/>
  <c r="L30" i="18" s="1"/>
  <c r="I30" i="18"/>
  <c r="K29" i="18"/>
  <c r="I29" i="18"/>
  <c r="K28" i="18"/>
  <c r="L28" i="18" s="1"/>
  <c r="I28" i="18"/>
  <c r="K27" i="18"/>
  <c r="L27" i="18" s="1"/>
  <c r="I27" i="18"/>
  <c r="K26" i="18"/>
  <c r="I26" i="18"/>
  <c r="K25" i="18"/>
  <c r="L25" i="18" s="1"/>
  <c r="I25" i="18"/>
  <c r="K24" i="18"/>
  <c r="L24" i="18" s="1"/>
  <c r="I24" i="18"/>
  <c r="K23" i="18"/>
  <c r="I23" i="18"/>
  <c r="K22" i="18"/>
  <c r="I22" i="18"/>
  <c r="K21" i="18"/>
  <c r="I21" i="18"/>
  <c r="K20" i="18"/>
  <c r="I20" i="18"/>
  <c r="K19" i="18"/>
  <c r="I19" i="18"/>
  <c r="K18" i="18"/>
  <c r="L18" i="18" s="1"/>
  <c r="I18" i="18"/>
  <c r="K17" i="18"/>
  <c r="I17" i="18"/>
  <c r="K16" i="18"/>
  <c r="I16" i="18"/>
  <c r="K26" i="20" l="1"/>
  <c r="I26" i="20"/>
  <c r="K25" i="20"/>
  <c r="I25" i="20"/>
  <c r="K24" i="20"/>
  <c r="I24" i="20"/>
  <c r="K23" i="20"/>
  <c r="I23" i="20"/>
  <c r="K22" i="20"/>
  <c r="I22" i="20"/>
  <c r="K21" i="20"/>
  <c r="I21" i="20"/>
  <c r="K20" i="20"/>
  <c r="I20" i="20"/>
  <c r="L19" i="20"/>
  <c r="K19" i="20"/>
  <c r="I19" i="20"/>
  <c r="K18" i="20"/>
  <c r="I18" i="20"/>
  <c r="K17" i="20"/>
  <c r="I17" i="20"/>
  <c r="K16" i="20"/>
  <c r="I16" i="20"/>
  <c r="K15" i="20"/>
  <c r="I15" i="20"/>
  <c r="K14" i="20"/>
  <c r="I14" i="20"/>
  <c r="C6" i="17"/>
  <c r="C7" i="17"/>
  <c r="C8" i="17"/>
  <c r="L40" i="17"/>
  <c r="K40" i="17"/>
  <c r="I40" i="17"/>
  <c r="L39" i="17"/>
  <c r="K39" i="17"/>
  <c r="I39" i="17"/>
  <c r="L38" i="17"/>
  <c r="K38" i="17"/>
  <c r="I38" i="17"/>
  <c r="L37" i="17"/>
  <c r="K37" i="17"/>
  <c r="I37" i="17"/>
  <c r="L36" i="17"/>
  <c r="K36" i="17"/>
  <c r="I36" i="17"/>
  <c r="L35" i="17"/>
  <c r="K35" i="17"/>
  <c r="I35" i="17"/>
  <c r="O34" i="17"/>
  <c r="K34" i="17"/>
  <c r="I34" i="17"/>
  <c r="K33" i="17"/>
  <c r="I33" i="17"/>
  <c r="K32" i="17"/>
  <c r="I32" i="17"/>
  <c r="K31" i="17"/>
  <c r="I31" i="17"/>
  <c r="K30" i="17"/>
  <c r="I30" i="17"/>
  <c r="K29" i="17"/>
  <c r="I29" i="17"/>
  <c r="K28" i="17"/>
  <c r="I28" i="17"/>
  <c r="K27" i="17"/>
  <c r="I27" i="17"/>
  <c r="K26" i="17"/>
  <c r="I26" i="17"/>
  <c r="K25" i="17"/>
  <c r="I25" i="17"/>
  <c r="K24" i="17"/>
  <c r="I24" i="17"/>
  <c r="K23" i="17"/>
  <c r="I23" i="17"/>
  <c r="K22" i="17"/>
  <c r="I22" i="17"/>
  <c r="K21" i="17"/>
  <c r="I21" i="17"/>
  <c r="K20" i="17"/>
  <c r="I20" i="17"/>
  <c r="K19" i="17"/>
  <c r="I19" i="17"/>
  <c r="K18" i="17"/>
  <c r="I18" i="17"/>
  <c r="K17" i="17"/>
  <c r="I17" i="17"/>
  <c r="K16" i="17"/>
  <c r="I16" i="17"/>
  <c r="K15" i="17"/>
  <c r="I15" i="17"/>
  <c r="K14" i="17"/>
  <c r="I14" i="17"/>
  <c r="G28" i="20" l="1"/>
  <c r="H28" i="20"/>
  <c r="I28" i="20"/>
  <c r="I41" i="18" l="1"/>
  <c r="G41" i="18"/>
  <c r="H41" i="18"/>
  <c r="I23" i="19" l="1"/>
  <c r="C18" i="16" l="1"/>
  <c r="J18" i="16"/>
  <c r="S18" i="16" s="1"/>
  <c r="Z18" i="16" l="1"/>
  <c r="C7" i="20"/>
  <c r="C6" i="20" l="1"/>
  <c r="C8" i="20" s="1"/>
  <c r="D18" i="16"/>
  <c r="G42" i="17" l="1"/>
  <c r="H42" i="17"/>
  <c r="I42" i="17"/>
  <c r="C20" i="16" l="1"/>
  <c r="H23" i="19" l="1"/>
  <c r="C10" i="19" s="1"/>
  <c r="G23" i="19"/>
  <c r="D19" i="16" l="1"/>
  <c r="C8" i="19"/>
  <c r="C17" i="16"/>
  <c r="Z19" i="16" l="1"/>
  <c r="J19" i="16"/>
  <c r="S19" i="16" s="1"/>
  <c r="J20" i="16" l="1"/>
  <c r="S20" i="16" s="1"/>
  <c r="Z20" i="16" s="1"/>
  <c r="J21" i="16"/>
  <c r="AC23" i="16" l="1"/>
  <c r="D20" i="16" l="1"/>
  <c r="Z21" i="16" l="1"/>
  <c r="D17" i="16" l="1"/>
  <c r="Y22" i="16" l="1"/>
  <c r="C8" i="18" l="1"/>
  <c r="C10" i="18"/>
  <c r="C11" i="18" s="1"/>
  <c r="K22" i="16" l="1"/>
  <c r="L22" i="16"/>
  <c r="M22" i="16"/>
  <c r="N22" i="16"/>
  <c r="O22" i="16"/>
  <c r="P22" i="16"/>
  <c r="Q22" i="16"/>
  <c r="R22" i="16"/>
  <c r="U22" i="16"/>
  <c r="V22" i="16"/>
  <c r="X22" i="16"/>
  <c r="F22" i="16"/>
  <c r="T22" i="16"/>
  <c r="G22" i="16" l="1"/>
  <c r="J17" i="16"/>
  <c r="S17" i="16" s="1"/>
  <c r="E22" i="16"/>
  <c r="I22" i="16" l="1"/>
  <c r="H22" i="16"/>
  <c r="W22" i="16" l="1"/>
  <c r="D22" i="16" l="1"/>
  <c r="S27" i="16" l="1"/>
  <c r="J22" i="16"/>
  <c r="E27" i="16" l="1"/>
  <c r="S26" i="16"/>
  <c r="E26" i="16"/>
  <c r="Z17" i="16"/>
  <c r="S24" i="16"/>
  <c r="S25" i="16"/>
  <c r="E25" i="16"/>
  <c r="C22" i="16"/>
  <c r="S28" i="16" l="1"/>
  <c r="Z22" i="16"/>
  <c r="S22" i="16"/>
  <c r="E24" i="16"/>
  <c r="E28" i="16" s="1"/>
</calcChain>
</file>

<file path=xl/comments1.xml><?xml version="1.0" encoding="utf-8"?>
<comments xmlns="http://schemas.openxmlformats.org/spreadsheetml/2006/main">
  <authors>
    <author>Maricela Aranda Lopez</author>
  </authors>
  <commentList>
    <comment ref="W20" authorId="0" shapeId="0">
      <text>
        <r>
          <rPr>
            <b/>
            <sz val="9"/>
            <color indexed="81"/>
            <rFont val="Tahoma"/>
            <family val="2"/>
          </rPr>
          <t xml:space="preserve">CALENTADORES SOLAR
</t>
        </r>
      </text>
    </comment>
  </commentList>
</comments>
</file>

<file path=xl/sharedStrings.xml><?xml version="1.0" encoding="utf-8"?>
<sst xmlns="http://schemas.openxmlformats.org/spreadsheetml/2006/main" count="871" uniqueCount="334">
  <si>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</si>
  <si>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</si>
  <si>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</si>
  <si>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</si>
  <si>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</si>
  <si>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</si>
  <si>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</si>
  <si>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</si>
  <si>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</si>
  <si>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</si>
  <si>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</si>
  <si>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</si>
  <si>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</si>
  <si>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</si>
  <si>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</si>
  <si>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</si>
  <si>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</si>
  <si>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</si>
  <si>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</si>
  <si>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</si>
  <si>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</si>
  <si>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</si>
  <si>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</si>
  <si>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</si>
  <si>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</si>
  <si>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</si>
  <si>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</si>
  <si>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</si>
  <si>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</si>
  <si>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</si>
  <si>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</si>
  <si>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</si>
  <si>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</si>
  <si>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</si>
  <si>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</si>
  <si>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</si>
  <si>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</si>
  <si>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</si>
  <si>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</si>
  <si>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</si>
  <si>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</si>
  <si>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</si>
  <si>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</si>
  <si>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</si>
  <si>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</si>
  <si>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</si>
  <si>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</si>
  <si>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</si>
  <si>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</si>
  <si>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</si>
  <si>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</si>
  <si>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</si>
  <si>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 xml:space="preserve">FORTAMUN-DF 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</si>
  <si>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</si>
  <si>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</si>
  <si>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</si>
  <si>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</si>
  <si>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DIRECTORA DE EGRESOS</t>
  </si>
  <si>
    <t>ING. HÉCTOR GARCÍA PONCE</t>
  </si>
  <si>
    <t>FAISMUN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</si>
  <si>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</si>
  <si>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</si>
  <si>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</si>
  <si>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</si>
  <si>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</si>
  <si>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</si>
  <si>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</si>
  <si>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</si>
  <si>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</si>
  <si>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</si>
  <si>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</si>
  <si>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</si>
  <si>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</si>
  <si>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</si>
  <si>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</si>
  <si>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</si>
  <si>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</si>
  <si>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</si>
  <si>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</si>
  <si>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</si>
  <si>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</si>
  <si>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</si>
  <si>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</si>
  <si>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 xml:space="preserve">FONDO PARA LA INFRAESTRUCTURA SOCIAL MUNICIPAL Y DE LAS DEMARCACIONES TERRITORIALES DEL DISTRITO FEDERAL 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</si>
  <si>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</si>
  <si>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</si>
  <si>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</si>
  <si>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</si>
  <si>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</si>
  <si>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</si>
  <si>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</si>
  <si>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</si>
  <si>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</si>
  <si>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t>DEUDA PÚBLICA (9000)</t>
  </si>
  <si>
    <t>ESTUDIOS,PROYECTOS Y PERITOS, TODO EL MUNICIPIO DE AGUASCALIENTES</t>
  </si>
  <si>
    <t>JEFE DEL DPTO. DE CONTROL PRESUPUESTAL DE LA  OBRA PÚBLICA Y PROGRAMAS FEDERALES</t>
  </si>
  <si>
    <t>VARIOS</t>
  </si>
  <si>
    <t>IE</t>
  </si>
  <si>
    <t>RENDIMIENTOS BANCARIOS (FAIS-BANOBRAS 2022)</t>
  </si>
  <si>
    <t>FAISMUN 2024</t>
  </si>
  <si>
    <t>2024-PDM-0002-DM-06-001</t>
  </si>
  <si>
    <t>OBRAS</t>
  </si>
  <si>
    <t>2024-PDM-0005-DM-06-003</t>
  </si>
  <si>
    <t>2024-PDM-0006-DM-06-004</t>
  </si>
  <si>
    <t xml:space="preserve">MANTENIMIENTO Y ADECUACION  DE INFRAESTRUCTURA URBANA;TODO EL MUNICIPIO DE AGUASCALIENTES.  </t>
  </si>
  <si>
    <t>2024-PDM-0012-IE-03-001</t>
  </si>
  <si>
    <t>L.C. MARIANA GUTIÉRREZ LÓPEZ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</si>
  <si>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</si>
  <si>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</si>
  <si>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</si>
  <si>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</si>
  <si>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</si>
  <si>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t>REHABILITACIÓN DE AREAS PEATONALES Y ATENCIÓN A PETICIONES CIUDADANAS; TODO EL MUNICIPIO DE AGUASCALIENTES.</t>
  </si>
  <si>
    <t>REHABILITACIÓN Y MANTENIMIENTO DE PINTURA EN VIALIDADES, NOMENCLATURAS Y PASOS A DESNIVEL;TODO EL MUNICIPIO DE AGUASCALIENTES.</t>
  </si>
  <si>
    <t>REHABILITACIÓN Y MANTENIMIENTO DE CAMINOS,CALLES Y AREAS  DEPORTIVAS;TODO EL MUNICIPIO DE AGUASCALIENTES.</t>
  </si>
  <si>
    <t>REHABILITACIÓN DE ESPACIOS  EDUCATIVOS, TODO EL MUNICIPIO DE AGUASCALIENTES.</t>
  </si>
  <si>
    <t>CONSTRUCIÓN DE SOBRECARPETA ASFÁLTICA, CALLE VÁZQUEZDEL MERCADO T-1,TRAMO: ENTRE CALLE GRAL. IGNACIO ZARAGOZA Y CALLE GRAL. MIGUEL BARRAGÁN ,CENTRO ZONA.</t>
  </si>
  <si>
    <t>CONSTRUCIÓN SOBRE CARPETA ASFÁLTICA,CALLE 20 DE NOVIEMBRE, TRAMO; ENTRE CALLE VÁZQUEZ DEL MERCADO Y CALLE PINO SUÁREZ, CENTRO ZONA.</t>
  </si>
  <si>
    <t>M2</t>
  </si>
  <si>
    <t>2024-PDM-0016-UR-01-005</t>
  </si>
  <si>
    <t xml:space="preserve">CONSTRUCCIÓN DE SOBRECARPETA ASFÁLTICA, CALLE LIC. FRANSISCO PRIMO VERDAD, TRAMO: ENTRE CALLE GRAL. IGNACIO ZARAGOZA Y CALLE AZEQUIEL A CHÁVEZ, CENTRO ZONA. </t>
  </si>
  <si>
    <t>2024-PDM-0018-UR-01-007</t>
  </si>
  <si>
    <t>CONSTRUCIÓN DE SOBRECARPETA ASFÁLTICA, CALLE GRAL. GUADALUPE VICTORIA, TRAMO 2 Y TRAMO 3, TRAMO 2: ENTRE CALLE  VALENTÍN GÓMEZ FARÍAS Y CALLE RIVERO Y GUTIERREZ,TRAMO 3: ENTRE CALLE RIVERO Y GUTIERREZ Y CALLE MOCTEZUMA, CENTRO ZONA.</t>
  </si>
  <si>
    <t>HOSPITAL VETERINARIO 2 A ETAPA, AV. JOSE MARIA CHAVEZ, DESARROLLO ESPECIAL VILLA ASUNCIÓN</t>
  </si>
  <si>
    <t>2024-PDM-0024-UR-01-010</t>
  </si>
  <si>
    <t>CONSTRUCCIÓN DE PAVIMENTO HIDRÁULICO BOULEVARD JUAN PABLO II, CALZADA PONIENTE,TRAMO:ENTRE AV. DEL VALLE DE MORCINIQUE Y BOULEVARD SAN MARCOS, EL EDEN COL.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</si>
  <si>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2024</t>
    </r>
  </si>
  <si>
    <t xml:space="preserve">2024-FORTAMUNDF-0001-DM-06-001 </t>
  </si>
  <si>
    <t>Pago de Combustible para los Vehículos adscritos a la Secretaria de Seguridad Pública</t>
  </si>
  <si>
    <t>2024-FORTAMUNDF-0022-DM-04-002</t>
  </si>
  <si>
    <t>SFP</t>
  </si>
  <si>
    <t>2024-FAISMUN-0028-04111-001</t>
  </si>
  <si>
    <t>0028</t>
  </si>
  <si>
    <t>Construcción de pavímento asfáltico e hidráulico en av. Mariano Hidalgo ambas calzadas, tramo av. Poliducto Ote. Calle Dolores Castro, Aguascalientes Mpio.</t>
  </si>
  <si>
    <t>Obra por contrato</t>
  </si>
  <si>
    <t>Servicio Integral para la Instrumentación de Acciones de Prevención y Concientización de Conductas de Riesgo en la Juventud</t>
  </si>
  <si>
    <t>REHABILITACIÓN Y MANTENIMIENTO DE VIALIDADES;  TODO EL MUNICIPIO DE AGUASCALIENTES.</t>
  </si>
  <si>
    <t>RESTRINGIDA ESTATAL</t>
  </si>
  <si>
    <t>INGENIEROS Y ARQUITECTOS AGS, S.A. DE C.V.</t>
  </si>
  <si>
    <t>DM-0014-2024</t>
  </si>
  <si>
    <t>GRUPO CONSTRUCTOR URBANO AVANTE, S.A. DE C.V.</t>
  </si>
  <si>
    <t>DM-0015-2024</t>
  </si>
  <si>
    <t>CONSTRUCCIÓN SOBRECARPETA ASFÁLTICA, CALLE RAMÓN LÓPEZ VELARDE , TRAMO: ENTRE CALLE ÁLVARO OBREGÓN  Y CALLE PRIMO VERDAD, CENTRO ZONA.</t>
  </si>
  <si>
    <t>DIRECTA ESTATAL</t>
  </si>
  <si>
    <t>TERRACRET CONSTRUCCIONES, S.A. DE C.V.</t>
  </si>
  <si>
    <t>DM-0016-2024</t>
  </si>
  <si>
    <t>CODEFRAZA, S.A. DE C.V.</t>
  </si>
  <si>
    <t>DM-0017-2024</t>
  </si>
  <si>
    <t>CONSTRUCTORA ROBLEDO, S.A. DE C.V.</t>
  </si>
  <si>
    <t>DM-0018-2024</t>
  </si>
  <si>
    <t>OBRAS MEXICANAS FEMAR, S.A. DE C.V.</t>
  </si>
  <si>
    <t>DM-0019-2024</t>
  </si>
  <si>
    <t>CONVOCATORIA ESTATAL</t>
  </si>
  <si>
    <t>MAGS CONSTRUCCIONES SA DE CV</t>
  </si>
  <si>
    <t>DM-0020-2024</t>
  </si>
  <si>
    <t>12/03/204</t>
  </si>
  <si>
    <t>2024-PDM-0023-UR-01-009</t>
  </si>
  <si>
    <t>CONSTRUCCIÓN  DE SOBRE CARPETA  ASFÁLTICA, CALLE GRAL. ÁLVARO  OBREGÓN,TRAMO: ENTRE CALLE GRAL.  IGNACIO ZARAGOZA Y CALLE RAMÓN LÓPEZ VELARDE , CENTRO ZONA</t>
  </si>
  <si>
    <t>2024-PDM-0026-UR-01-011</t>
  </si>
  <si>
    <t>COSTRUCCIÓN DE PAVIMENTO HIDRÁULICO, AV.JULIO DÍAZ TORRE, TRAMO 2, CALZADA PONIENTE ENTRE CALLE JESUS RIVERA FRANCO Y CALLE ANTONIO GUTIERREZ  SOLA, CIUDAD INDUSTRIAL FRACC.</t>
  </si>
  <si>
    <t>NOTA: Por motivos de reclasificación se cancela capítulo 9000 (Deuda Pública FORTAMUN-DF)</t>
  </si>
  <si>
    <t>CONSTRUCIÓN DE SOBRE CARPETA ASFÁLTICA, CALLE FRANCISCO VILLA, TRAMO: ENTRE CALLE VÁZQUEZ DEL MERCADO Y CALLE PINO SUÁREZ, CENTRO ZONA.</t>
  </si>
  <si>
    <t>2024-PDM-0027-DM-05-009</t>
  </si>
  <si>
    <t>CONSTRUCCIÓN DE DORMITORIOS Y CUBICULOS EN EL INSTITUTO SUPERIOR DE SEGURIDAD MUNICIPAL,COMPLEJO DE SEGURIDAD MUNICIPAL C-4, AVENIDA AGUASCALIENTES SUR ESQUINA TULUM, TERRAZA COND.</t>
  </si>
  <si>
    <t>CORPORATIVO HERMANOS GONVAL SA DE CV</t>
  </si>
  <si>
    <t>FAISMUN-0028-2024</t>
  </si>
  <si>
    <t>MIAA</t>
  </si>
  <si>
    <t>2024-FAISMUN-0033-01012-002</t>
  </si>
  <si>
    <t>0033</t>
  </si>
  <si>
    <t>Rehabilitación de Tanque Regulador El Cóbano de 10,000 m3 de capacidad Aguascalientes Ags.</t>
  </si>
  <si>
    <t>SISTEMA</t>
  </si>
  <si>
    <t>2024-FAISMUN-0034-1340-003</t>
  </si>
  <si>
    <t>0034</t>
  </si>
  <si>
    <t>Parque Cultura Yumana 2a etapa,calle Cultura Yumana y Cultura Nazca,Mirador de las Culturas Fracc. 2a Secc.</t>
  </si>
  <si>
    <t>2024-FAISMUN-0035-04111-004</t>
  </si>
  <si>
    <t>0035</t>
  </si>
  <si>
    <t>Construcción de banquetas y alumbrado público calle san Lucas.Calzada Poniente,entre san Patricio y calle san José.fracc.por Reg. Los Pericos.delegación Guadalupe Peralta.</t>
  </si>
  <si>
    <t>2024-FAISMUN-0041-04111-005</t>
  </si>
  <si>
    <t>0041</t>
  </si>
  <si>
    <t xml:space="preserve">Construcción de sobrecarpeta asfáltica calle Juan José Arreola, tramo: entre calle sierra de Tepehuanes y Av. Poliducto, Fracc. Lomas de Oriente 1a. Secc. </t>
  </si>
  <si>
    <t>2024-FAISMUN-0043-1340-007</t>
  </si>
  <si>
    <t>0043</t>
  </si>
  <si>
    <t>Parque la Biznaga segunda etap,calle Paseo de la Biznaga y Salvador Rámirez Martín del Campo, Valle de los Cactus Fracc.</t>
  </si>
  <si>
    <t>2024-FAISMUN-0042-04111-006</t>
  </si>
  <si>
    <t>0042</t>
  </si>
  <si>
    <t>Construcción de Pavimento Hidráulico y banquetas,calle Prolongación Banderilla y calle Lluvia tramo: entre Av.La Espiga y calle Hacienda la Escondida y tramo: entre Av.Espiga a (cadenamiento 0.000 A +162.85),col.El Riego.</t>
  </si>
  <si>
    <t>2024-FAISMUN-0049-01011-008</t>
  </si>
  <si>
    <t>0049</t>
  </si>
  <si>
    <t>ML</t>
  </si>
  <si>
    <t>2024-FAISMUN-0050-01011-009</t>
  </si>
  <si>
    <t>0050</t>
  </si>
  <si>
    <t>Construcción de la línea de conducción del "P-058A el Malacate 2"al TSVFA del Rebombeo "COBOS"  Zona Mujeres Ilustres. Localidad del Malacate,Ags.</t>
  </si>
  <si>
    <t>2024-PDM-0030-UR-05-012</t>
  </si>
  <si>
    <t>2024-PDM-PP-0038-ID-01-003</t>
  </si>
  <si>
    <t>ID</t>
  </si>
  <si>
    <t>REHABILITACIÓN PARQUE CARTAGENA, CALLE PATON GONZÁLEZ S/N. FRACC. CARTAGENA</t>
  </si>
  <si>
    <t>2024-PDM-PP-0040-ID-01-005</t>
  </si>
  <si>
    <t>REHABILITACIÓN  PARQUE VILLA SUR,AV. FLOR DE NOCHEBUENA, VILLA SUR FRACC.</t>
  </si>
  <si>
    <t>2024-PDM-PP-0046-ID-01-008</t>
  </si>
  <si>
    <t>PARQUE RECREATIVO NUEVA CASTILLA PRIMERA ETAPA, AV. FUENTES DEL LAGO. FRACC.NUEVA CASTILLA</t>
  </si>
  <si>
    <t>PRESUPUESTO PARTICIPATIVO</t>
  </si>
  <si>
    <t>IMSM</t>
  </si>
  <si>
    <t>2024-FORTAMUNDF-0029-DM-04-005</t>
  </si>
  <si>
    <t>Adquisición de Vehiculos</t>
  </si>
  <si>
    <t>SSPYE</t>
  </si>
  <si>
    <t>Unidad</t>
  </si>
  <si>
    <t>2024-FORTAMUNDF-0032-DM-06-007</t>
  </si>
  <si>
    <t>Pago al Servicio de la Deuda Pública (Crédito Quirografario)</t>
  </si>
  <si>
    <t>Servicio</t>
  </si>
  <si>
    <t>DM-0023-2024</t>
  </si>
  <si>
    <t>LEVANTAMIENTOS, DETALLADOS Y ACABADOS  DEL SUR SA DE CV</t>
  </si>
  <si>
    <t>DM-0024-2024</t>
  </si>
  <si>
    <t>CONSORCIO INGENIEROS DE GUANAJUATO SA DE CV</t>
  </si>
  <si>
    <t>DM-0026-2024</t>
  </si>
  <si>
    <t>CONSTRUCTORA TERROCA SA DE CV</t>
  </si>
  <si>
    <t>DM-0027-2024</t>
  </si>
  <si>
    <t>INSPECCIÓN Y PESAJE DE LOS TIRANTES DEL PUENTE BICENTENARIO, AV. AGUASCALIENTES SUR, CRUCE CON AV. JOSE MARIA CHAVEZ, AGUASCALIENTES MPIO.</t>
  </si>
  <si>
    <t>2024-PDM-0065-DM-05-0011</t>
  </si>
  <si>
    <t>EDIFICACIÓN, ALUMBRADO Y BARDEO EN PENSIÓN MUNICIPAL PARAÍSO, PRIMERA ETAPA, PENSIÓN MUNICIPAL PARAÍSO , AGUASCALIENTES MPIO.</t>
  </si>
  <si>
    <t>2024-PDM-PP-0036-ID-01-001</t>
  </si>
  <si>
    <t>REHABILITACIÓN DE PARQUE VILLAS DE LA CANTERA, CALLE DEL CRÁTER Y CALLE DEL FUEGO. FRACC. VILLAS DE LA CANTERA</t>
  </si>
  <si>
    <t>2024-PDM-PP-0037-ID-01-002</t>
  </si>
  <si>
    <t>CUBIERTA PARQUE VERSALLES 1A. SECCIÓN,CALLE LIMA, ESQUINA CALLE GALERIAS, VERSALLES FRACC.1A. SECC.</t>
  </si>
  <si>
    <t>2024-PDM-PP-0039-ID-01-004</t>
  </si>
  <si>
    <t>REHABILITACIÓN PARQUE EMILIANO ZAPATA, CALLE ANTONIO DÍAZ SOTO Y GAMA, ESQ. CARLOS M. BUSTAMANTE , EMILIANO ZAPATA FRACC.</t>
  </si>
  <si>
    <t>2024-PDM-PP-0045-ID-01-007</t>
  </si>
  <si>
    <t>PARQUE VILLAS DEL CÓBANO, 1A ETAPA, CIRCUITO LACUSTRE, VILLAS DEL CÓBANO FRACC</t>
  </si>
  <si>
    <t>2024-PDM-PP-0047-ID-01-006</t>
  </si>
  <si>
    <t>PARQUE V.N.S.A. SECTOR ENCINO, 1A. ETAPA. CALLE JESÚS REYES, ANDRÉS LÓPEZ Y ARROYO SECO, VILLA DE NUESTRA SEÑORA DE LA ASUNCIÓN  SECTOR ENCINO FRACC.</t>
  </si>
  <si>
    <t>2024-PDM-PP-0048-ID-03-010</t>
  </si>
  <si>
    <t>ACONDICIONAMIENTO DE PARQUE DE BEISBOL, SAN ANTONIO DE PEÑUELAS, CALLE BENITO JUÁREZ S/N, SAN ANTONIO DE PEÑUELAS COM.</t>
  </si>
  <si>
    <t>2024-PDM-PP-0053-ID-03-011</t>
  </si>
  <si>
    <t>REHABILITACIÓN DE BAÑOS, GIMNASIO DE BOX VOLCANES.FRACC. VOLCANES</t>
  </si>
  <si>
    <t>2024-PDM-PP-0054-ID-03-012</t>
  </si>
  <si>
    <t>REHABILITACIÓN PARQUE RINCONADA,CALLE ROBLE, ESQUINA PRIVADA ROBLE. FRACC.RINCONADA</t>
  </si>
  <si>
    <t>2024-PDM-PP-0057-ID-01-009</t>
  </si>
  <si>
    <t>ESTRUCTURA PARA CUBIERTA CON LONA, LAS PALOMAS, CALLE FRANCISCO I . MADERO ESQ.JOSÉ MARÍA MORELOS, EJIDO LAS PALOMAS, DELEGACIÓN SALTO DE LOS SALADO</t>
  </si>
  <si>
    <t>ADJUDICACION DIRECTA ESTATAL</t>
  </si>
  <si>
    <t>CONSTRUCCIONES Y MATERIALES SG,SA DE CV</t>
  </si>
  <si>
    <t>FAISMUN-0035-2024</t>
  </si>
  <si>
    <t>INVITACION RESTRINGIDA ESTATAL</t>
  </si>
  <si>
    <t>URCOMA, SA DE CV</t>
  </si>
  <si>
    <t>FAISMUN-0041-2024</t>
  </si>
  <si>
    <t>GRUPO CONSTRUCTOR MQS, SA DE CV</t>
  </si>
  <si>
    <t>FAISMUN-0042-2024</t>
  </si>
  <si>
    <t>Construcción de la línea de conducción de la estación de rebombeo "Cobos" al "tsvfa Mujeres Ilustres 1" Zona Mujeres Ilustres.Localidad del Malacate,Ags.</t>
  </si>
  <si>
    <t>2024-FAISMUN-0052-1340-010</t>
  </si>
  <si>
    <t>0052</t>
  </si>
  <si>
    <t>Parque Laureles II 2da. Etapa (Chuleta y Talud) calle Circuito el Laurel Norte, Esquina calle Grano,los Laureles Fracc.</t>
  </si>
  <si>
    <t>2024-FAISMUN-0055-1137-011</t>
  </si>
  <si>
    <t>0055</t>
  </si>
  <si>
    <t>Gastos Indirectos,Servicios para la proyección de las Obras (FAISMUN)</t>
  </si>
  <si>
    <t>2024-FAISMUN-0056-1134-012</t>
  </si>
  <si>
    <t>0056</t>
  </si>
  <si>
    <t>Gastos Indirectos, Mantenimiento Vehicular.</t>
  </si>
  <si>
    <t>SERVICIO</t>
  </si>
  <si>
    <t>2024-FAISMUN-0058-0411104-013</t>
  </si>
  <si>
    <t>0058</t>
  </si>
  <si>
    <t>Rehabilitación de Puente Peatonal, Norias de Paso Hondo.(Norias de Paso Hondo EJ).</t>
  </si>
  <si>
    <t>2024-FAISMUN-0064-1140-019</t>
  </si>
  <si>
    <t>0064</t>
  </si>
  <si>
    <t xml:space="preserve">Gastos Indirectos,(supervisor de obra pública, proyectista,topografo) todo el Municipio de Aguascalientes. </t>
  </si>
  <si>
    <t>2024-FORTAMUNDF-0025-DM-03-003 CANCELADA</t>
  </si>
  <si>
    <t>2024-PDM-0004-003-DM-05-002 MOD III</t>
  </si>
  <si>
    <t>2024-PDM-0008-002-UR-01-001 MOD II</t>
  </si>
  <si>
    <t>2024-PDM-0009-003-UR-05-002 MOD III</t>
  </si>
  <si>
    <t>2024-PDM-0010-002-DM-06-005 MOD II</t>
  </si>
  <si>
    <t>2024-PDM-0011-003-DM-05-006 MOD III</t>
  </si>
  <si>
    <t>2024-PDM-0013-001-DM-01-007 MOD I</t>
  </si>
  <si>
    <t>2024-PDM-0014-001-UR-01-003 MOD FINAL</t>
  </si>
  <si>
    <t>2024-PDM-0015-001-UR-01-004 MOD FINAL</t>
  </si>
  <si>
    <t>2024-PDM-0017-001-UR-01-006 MOD. FINAL</t>
  </si>
  <si>
    <t>2024-PDM-0019-001-UR-01-008 MOD. FINAL</t>
  </si>
  <si>
    <t>2024-PDM-0020-001-DM-05-008 MOD I</t>
  </si>
  <si>
    <t>2024-PDM-0051-DM-05-010</t>
  </si>
  <si>
    <t>MÓDULO DE PROTECCIÓN CIVIL, MERCADO VILLAS DE NUESTRA SEÑORA DE LA ASUNCIÓN, DENTRO DE LAS INSTALACIONES MERCADO VILLAS DE NUESTRA SEÑORA DE LA ASUNCIÓN</t>
  </si>
  <si>
    <t>2024-PDM-0073-UR-01-014</t>
  </si>
  <si>
    <t>PAVIMENTACIÓN CON CARPETA ASFÁLTICA,ACCESO PONIENTE AV. HACIENDAS DE SANTA MÓNICA,ACCESO PONIENTE AV.HACIENDAS DE SANTA MÓNICA, CRUCE CON CARRETERA ESTATAL NO.42</t>
  </si>
  <si>
    <t>2024-PDM-0074-UR-01-015</t>
  </si>
  <si>
    <t>CONSTRUCCIÓN DE SONBRECARPETA ASFALTICA, CALLE VÁZQUEZ DEL MERCADO, TRAMO 2, TRAMOS:ENTRE CALLE MIGUEL BARRAGÁN Y CALLE DE LA CRUZ, PURISIMA BARRIO</t>
  </si>
  <si>
    <t>2024-PDM-0077-DM-05-012</t>
  </si>
  <si>
    <t>CENTRO DE ATENCIÓN DELEGACIÓN CENTRO PONIENTE,PROL.PASEO DE LA ASUNSIÓN, BULEVARES FRACC. 1A. SECC.</t>
  </si>
  <si>
    <t>ROCAWA BIOCONSTRUCCIONES SA DE CV</t>
  </si>
  <si>
    <t>DM-0038-2024</t>
  </si>
  <si>
    <t>VARGO CONSTRUCCIONES SA DE CV</t>
  </si>
  <si>
    <t>DM-0040-2024</t>
  </si>
  <si>
    <t>2024-PDM-PP-0044-UR-05-013</t>
  </si>
  <si>
    <t xml:space="preserve">REHABILITACIÓN DE CAMELLÓN CENTRAL, AV. JUAN DE TOLOSA, TRAMO 1: DE JOSÉ MARÍA CHÁVEZ A HERNANDO MARTELL. TRAMO2: HERNANDO MARTELL A JUAN B. OROZCO. TRAMO3:JUAN B,OROZCO A CRISTÓBAL COLÓN, JARDINES DE AGUASCALIENTES FRACC. </t>
  </si>
  <si>
    <t xml:space="preserve"> PRUDENS FABER S DE RL DE CV</t>
  </si>
  <si>
    <t>DM-0046-2024</t>
  </si>
  <si>
    <t>CONSTRUCCIONES RQ INGENIERIA, SA DE CV</t>
  </si>
  <si>
    <t>DM-0048-2024</t>
  </si>
  <si>
    <t>JUNIO</t>
  </si>
  <si>
    <t>CONSTRUCIVIL CLINKER SA DE CV</t>
  </si>
  <si>
    <t>FAISMUN-0034-2024</t>
  </si>
  <si>
    <t>MAQUINARIA, URBANIZACIONES Y EDIFICACIONES HIDROCALIDAS, SA DE CV</t>
  </si>
  <si>
    <t>FAISMUN-0043-2024</t>
  </si>
  <si>
    <t>SEDESOM</t>
  </si>
  <si>
    <t>2024-FAISMUN-0059-08302-014</t>
  </si>
  <si>
    <t>0059</t>
  </si>
  <si>
    <t>Tu casa crece,(Calentador solar), todo el Municipio Aguascalientes.</t>
  </si>
  <si>
    <t>PIEZAS</t>
  </si>
  <si>
    <t>2024-FAISMUN-0063-1340-018</t>
  </si>
  <si>
    <t>0063</t>
  </si>
  <si>
    <t>Mercado Guillermo Prieto, calle Guillermo Prieto, Esquina calle Rafael Arellano.</t>
  </si>
  <si>
    <t>2024-FAISMUN-0068-1340-020</t>
  </si>
  <si>
    <t>0068</t>
  </si>
  <si>
    <t>Parque Via Natura. Circuito Perico,Esq. Jilguerillo, Natura Fracc.</t>
  </si>
  <si>
    <t>2024-FAISMUN-0069-0411102-023</t>
  </si>
  <si>
    <t>0069</t>
  </si>
  <si>
    <t>Construción Sobrecarpeta asfáltica, Av. Valle de los Romero,Calzada Sur y Calzada Norte Tramo: Entre Calle Celestino López Sánchez y Av. Jesus García Corona, Aguascalientes Mpio.</t>
  </si>
  <si>
    <t>2024-FAISMUN-0070-1340-024</t>
  </si>
  <si>
    <t>0070</t>
  </si>
  <si>
    <t>Construcción de Cancha de pasto sintético en Plazoleta Ojocaliente I ,1a. Etapa, calle Jaltomate,Plazoleta R, calle Peñuelas,Ojocaliente Fracc. 1a. Secc.</t>
  </si>
  <si>
    <t>2024-FAISMUN-0071-1340-025</t>
  </si>
  <si>
    <t>0071</t>
  </si>
  <si>
    <t>Enmallado y pasto,cancha de Beisbol Insurgentes. Calle Belisario Domínguez, esquina Abraham González (Parque Azul) Insurgentes Fracc.</t>
  </si>
  <si>
    <t>2024-FAISMUN-0072-0411104-026</t>
  </si>
  <si>
    <t>0072</t>
  </si>
  <si>
    <t>Construcción de banquetas y Guarniciones, calle Adolfo de la Huerta, Tramo: Calzada Poniente,entre Av. Siglo XXI y escuela Primaria Moctezuma, Solidaridad fracc. 3ra Secc.</t>
  </si>
  <si>
    <t>2024-FAISMUN-0075-01024-027</t>
  </si>
  <si>
    <t>0075</t>
  </si>
  <si>
    <t>Suministro e Instalación de equipamiento electromecánico de Pozo Profundo "P 058A El Malacate 2" Zona Mujeres Ilustres, Localidad el Malacate, Ags.</t>
  </si>
  <si>
    <t>2024-FAISMUN-0076-01024-028</t>
  </si>
  <si>
    <t>Suministro e Instalación de equipamiento electromecánico del Pozo "P-191 Mujeres Ilustres" Zona Mujeres Ilustres, Localidad el Malacate, Ags.</t>
  </si>
  <si>
    <t>2024-FORTAMUNDF-0031-002-DM-04-008 MOD. II</t>
  </si>
  <si>
    <t xml:space="preserve">SECRETARÍA DE FINANZAS PÚBLICAS                                                                                                                                        DIRECCIÓN DE EGRESOS                                                                                                                                                                                                                          </t>
  </si>
  <si>
    <t>PROGRAMAS Y PROYECTOS DE INVERSIÓN</t>
  </si>
  <si>
    <t>PERIODO DEL 01 DE ABRIL AL 30 DE JUNIO 2024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</si>
  <si>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2023</t>
    </r>
  </si>
  <si>
    <t xml:space="preserve">                                                     PROGRAMAS Y PROYECTOS  DE INVERSIÓN                              PERIODO DEL 01 DE ABRIL AL 30 DE JUNIO 2024      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</si>
  <si>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PRESUPUESTO PARTICIPATIVO (PDM-PP) 2024</t>
    </r>
  </si>
  <si>
    <t xml:space="preserve">PROGRAMAS Y PROYECTOS  DE INVERSIÓN                              PERIODO DEL 01 DE ABRIL AL 30 DE JUNIO 2024 </t>
  </si>
  <si>
    <t>PROGRAMAS Y PROYECTOS DE INVERSIÓN                                   PERIODO DEL 01 DE ABRIL AL 30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</si>
</sst>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  <numFmt numFmtId="168" formatCode="#,##0_ ;\-#,##0\ 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9"/>
      <color indexed="81"/>
      <name val="Tahoma"/>
      <family val="2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b/>
      <sz val="28"/>
      <name val="Calibri Light"/>
      <family val="2"/>
      <scheme val="major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Futura Bk BT"/>
    </font>
    <font>
      <sz val="10"/>
      <name val="Futura BdCn BT"/>
    </font>
    <font>
      <sz val="9"/>
      <name val="Futura Bk BT"/>
      <family val="2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4" fillId="0" borderId="0" xfId="3" applyFont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/>
    <xf numFmtId="0" fontId="14" fillId="0" borderId="0" xfId="0" applyFont="1"/>
    <xf numFmtId="0" fontId="14" fillId="0" borderId="0" xfId="3" applyFont="1" applyAlignment="1">
      <alignment horizontal="center"/>
    </xf>
    <xf numFmtId="0" fontId="1" fillId="0" borderId="0" xfId="0" applyFont="1"/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3" fontId="8" fillId="0" borderId="8" xfId="4" applyNumberFormat="1" applyFont="1" applyFill="1" applyBorder="1" applyAlignment="1">
      <alignment vertical="center"/>
    </xf>
    <xf numFmtId="4" fontId="6" fillId="0" borderId="8" xfId="4" applyNumberFormat="1" applyFont="1" applyFill="1" applyBorder="1" applyAlignment="1">
      <alignment horizontal="center" vertical="center"/>
    </xf>
    <xf numFmtId="9" fontId="6" fillId="0" borderId="8" xfId="5" applyNumberFormat="1" applyFont="1" applyFill="1" applyBorder="1" applyAlignment="1">
      <alignment horizontal="center" vertical="center"/>
    </xf>
    <xf numFmtId="10" fontId="6" fillId="0" borderId="8" xfId="5" applyNumberFormat="1" applyFont="1" applyFill="1" applyBorder="1" applyAlignment="1">
      <alignment horizontal="center" vertical="center"/>
    </xf>
    <xf numFmtId="2" fontId="6" fillId="0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/>
    <xf numFmtId="0" fontId="16" fillId="0" borderId="0" xfId="0" applyFont="1" applyBorder="1"/>
    <xf numFmtId="2" fontId="16" fillId="0" borderId="0" xfId="5" applyNumberFormat="1" applyFont="1" applyFill="1" applyBorder="1" applyAlignment="1">
      <alignment vertical="center"/>
    </xf>
    <xf numFmtId="0" fontId="16" fillId="0" borderId="0" xfId="3" applyFont="1" applyAlignment="1">
      <alignment horizontal="center"/>
    </xf>
    <xf numFmtId="3" fontId="16" fillId="0" borderId="0" xfId="3" applyNumberFormat="1" applyFont="1" applyFill="1"/>
    <xf numFmtId="3" fontId="16" fillId="0" borderId="0" xfId="3" applyNumberFormat="1" applyFont="1"/>
    <xf numFmtId="0" fontId="16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1" fillId="0" borderId="0" xfId="0" applyFont="1" applyFill="1" applyAlignment="1">
      <alignment wrapText="1"/>
    </xf>
    <xf numFmtId="0" fontId="0" fillId="7" borderId="0" xfId="0" applyFill="1"/>
    <xf numFmtId="0" fontId="21" fillId="0" borderId="0" xfId="0" applyFont="1" applyFill="1" applyAlignment="1">
      <alignment vertical="center"/>
    </xf>
    <xf numFmtId="44" fontId="22" fillId="0" borderId="0" xfId="2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2" fillId="0" borderId="3" xfId="0" applyFont="1" applyFill="1" applyBorder="1" applyAlignment="1">
      <alignment vertical="center"/>
    </xf>
    <xf numFmtId="43" fontId="5" fillId="0" borderId="0" xfId="1" applyFont="1" applyFill="1"/>
    <xf numFmtId="3" fontId="33" fillId="0" borderId="6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2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3" fontId="27" fillId="0" borderId="1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7" fillId="0" borderId="0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3" fontId="27" fillId="0" borderId="0" xfId="1" applyNumberFormat="1" applyFont="1" applyBorder="1" applyAlignment="1">
      <alignment vertical="center"/>
    </xf>
    <xf numFmtId="0" fontId="32" fillId="0" borderId="2" xfId="0" applyFont="1" applyBorder="1" applyAlignment="1">
      <alignment horizontal="right"/>
    </xf>
    <xf numFmtId="0" fontId="27" fillId="0" borderId="2" xfId="1" applyNumberFormat="1" applyFont="1" applyBorder="1" applyAlignment="1">
      <alignment horizontal="center"/>
    </xf>
    <xf numFmtId="3" fontId="27" fillId="0" borderId="2" xfId="1" applyNumberFormat="1" applyFont="1" applyFill="1" applyBorder="1"/>
    <xf numFmtId="3" fontId="27" fillId="0" borderId="2" xfId="1" applyNumberFormat="1" applyFont="1" applyBorder="1"/>
    <xf numFmtId="164" fontId="27" fillId="0" borderId="2" xfId="1" applyNumberFormat="1" applyFont="1" applyFill="1" applyBorder="1" applyAlignment="1">
      <alignment vertical="center"/>
    </xf>
    <xf numFmtId="3" fontId="27" fillId="0" borderId="0" xfId="1" applyNumberFormat="1" applyFont="1" applyBorder="1"/>
    <xf numFmtId="0" fontId="34" fillId="0" borderId="0" xfId="0" applyFont="1" applyAlignment="1">
      <alignment horizontal="left" vertical="top" wrapText="1"/>
    </xf>
    <xf numFmtId="3" fontId="27" fillId="0" borderId="0" xfId="1" applyNumberFormat="1" applyFont="1" applyFill="1" applyBorder="1" applyAlignment="1">
      <alignment horizontal="right"/>
    </xf>
    <xf numFmtId="3" fontId="27" fillId="0" borderId="0" xfId="1" applyNumberFormat="1" applyFont="1" applyFill="1" applyBorder="1" applyAlignment="1"/>
    <xf numFmtId="164" fontId="27" fillId="0" borderId="12" xfId="0" applyNumberFormat="1" applyFont="1" applyBorder="1"/>
    <xf numFmtId="3" fontId="27" fillId="0" borderId="0" xfId="1" applyNumberFormat="1" applyFont="1" applyBorder="1" applyAlignment="1">
      <alignment horizontal="center"/>
    </xf>
    <xf numFmtId="3" fontId="27" fillId="0" borderId="0" xfId="1" applyNumberFormat="1" applyFont="1" applyFill="1" applyBorder="1"/>
    <xf numFmtId="0" fontId="35" fillId="0" borderId="0" xfId="0" applyFont="1" applyBorder="1"/>
    <xf numFmtId="43" fontId="35" fillId="0" borderId="0" xfId="1" applyFont="1"/>
    <xf numFmtId="166" fontId="32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7" fillId="0" borderId="0" xfId="0" applyFont="1" applyAlignment="1">
      <alignment horizontal="center" vertical="top"/>
    </xf>
    <xf numFmtId="43" fontId="37" fillId="0" borderId="0" xfId="1" applyFont="1"/>
    <xf numFmtId="43" fontId="37" fillId="0" borderId="0" xfId="0" applyNumberFormat="1" applyFont="1"/>
    <xf numFmtId="0" fontId="0" fillId="0" borderId="0" xfId="0" applyAlignment="1">
      <alignment vertical="top"/>
    </xf>
    <xf numFmtId="43" fontId="37" fillId="0" borderId="0" xfId="0" applyNumberFormat="1" applyFont="1" applyAlignment="1">
      <alignment vertical="top"/>
    </xf>
    <xf numFmtId="43" fontId="37" fillId="0" borderId="0" xfId="1" applyFont="1" applyAlignment="1">
      <alignment vertical="top"/>
    </xf>
    <xf numFmtId="0" fontId="37" fillId="0" borderId="0" xfId="0" applyFont="1"/>
    <xf numFmtId="43" fontId="35" fillId="0" borderId="0" xfId="0" applyNumberFormat="1" applyFont="1"/>
    <xf numFmtId="0" fontId="38" fillId="0" borderId="0" xfId="0" applyFont="1"/>
    <xf numFmtId="43" fontId="38" fillId="0" borderId="0" xfId="1" applyFont="1"/>
    <xf numFmtId="43" fontId="38" fillId="0" borderId="0" xfId="0" applyNumberFormat="1" applyFont="1"/>
    <xf numFmtId="43" fontId="39" fillId="0" borderId="0" xfId="1" applyFont="1" applyAlignment="1"/>
    <xf numFmtId="43" fontId="39" fillId="0" borderId="0" xfId="1" applyFont="1" applyAlignment="1">
      <alignment wrapText="1"/>
    </xf>
    <xf numFmtId="0" fontId="40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7" fillId="0" borderId="0" xfId="1" applyNumberFormat="1" applyFont="1" applyFill="1" applyBorder="1" applyAlignment="1">
      <alignment vertical="center"/>
    </xf>
    <xf numFmtId="0" fontId="43" fillId="0" borderId="0" xfId="0" applyFont="1" applyBorder="1" applyAlignment="1">
      <alignment vertical="top" wrapText="1"/>
    </xf>
    <xf numFmtId="0" fontId="31" fillId="0" borderId="16" xfId="0" applyFont="1" applyBorder="1" applyAlignment="1">
      <alignment horizontal="center"/>
    </xf>
    <xf numFmtId="164" fontId="31" fillId="0" borderId="0" xfId="1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36" fillId="0" borderId="0" xfId="1" applyNumberFormat="1" applyFont="1" applyBorder="1" applyAlignment="1">
      <alignment vertical="top"/>
    </xf>
    <xf numFmtId="3" fontId="36" fillId="0" borderId="0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164" fontId="27" fillId="0" borderId="0" xfId="0" applyNumberFormat="1" applyFont="1" applyBorder="1"/>
    <xf numFmtId="3" fontId="27" fillId="0" borderId="0" xfId="1" applyNumberFormat="1" applyFont="1" applyBorder="1" applyAlignment="1"/>
    <xf numFmtId="0" fontId="25" fillId="0" borderId="0" xfId="0" applyFont="1" applyFill="1" applyAlignment="1">
      <alignment vertical="center"/>
    </xf>
    <xf numFmtId="0" fontId="16" fillId="0" borderId="0" xfId="3" applyFont="1" applyFill="1"/>
    <xf numFmtId="43" fontId="0" fillId="0" borderId="0" xfId="1" applyNumberFormat="1" applyFont="1"/>
    <xf numFmtId="43" fontId="16" fillId="0" borderId="0" xfId="6" applyFont="1"/>
    <xf numFmtId="0" fontId="18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2" fillId="0" borderId="11" xfId="1" applyNumberFormat="1" applyFont="1" applyFill="1" applyBorder="1" applyAlignment="1">
      <alignment vertical="center"/>
    </xf>
    <xf numFmtId="3" fontId="33" fillId="0" borderId="9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7" fillId="8" borderId="18" xfId="1" applyFont="1" applyFill="1" applyBorder="1" applyAlignment="1">
      <alignment horizontal="center" vertical="top"/>
    </xf>
    <xf numFmtId="43" fontId="27" fillId="8" borderId="18" xfId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4" fontId="6" fillId="0" borderId="4" xfId="4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65" fontId="5" fillId="0" borderId="0" xfId="0" applyNumberFormat="1" applyFont="1"/>
    <xf numFmtId="3" fontId="20" fillId="4" borderId="2" xfId="4" applyNumberFormat="1" applyFont="1" applyFill="1" applyBorder="1" applyAlignment="1">
      <alignment vertical="center"/>
    </xf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7" fillId="0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3" fontId="43" fillId="0" borderId="0" xfId="1" applyNumberFormat="1" applyFont="1" applyBorder="1" applyAlignment="1">
      <alignment vertical="top"/>
    </xf>
    <xf numFmtId="3" fontId="43" fillId="0" borderId="0" xfId="1" applyNumberFormat="1" applyFont="1" applyBorder="1" applyAlignment="1">
      <alignment vertical="top" wrapText="1"/>
    </xf>
    <xf numFmtId="167" fontId="6" fillId="0" borderId="4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horizontal="center" vertical="center" wrapText="1"/>
    </xf>
    <xf numFmtId="0" fontId="45" fillId="3" borderId="19" xfId="3" applyFont="1" applyFill="1" applyBorder="1" applyAlignment="1">
      <alignment horizontal="center" vertical="center" wrapText="1"/>
    </xf>
    <xf numFmtId="0" fontId="9" fillId="3" borderId="19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0" fontId="45" fillId="3" borderId="21" xfId="3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0" fontId="46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47" fillId="5" borderId="19" xfId="3" applyFont="1" applyFill="1" applyBorder="1" applyAlignment="1">
      <alignment horizontal="center" vertical="center" wrapText="1"/>
    </xf>
    <xf numFmtId="0" fontId="47" fillId="5" borderId="21" xfId="3" applyFont="1" applyFill="1" applyBorder="1" applyAlignment="1">
      <alignment horizontal="center" vertical="center" wrapText="1"/>
    </xf>
    <xf numFmtId="3" fontId="20" fillId="0" borderId="2" xfId="4" applyNumberFormat="1" applyFont="1" applyFill="1" applyBorder="1" applyAlignment="1">
      <alignment vertic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49" fontId="2" fillId="0" borderId="0" xfId="0" applyNumberFormat="1" applyFont="1"/>
    <xf numFmtId="49" fontId="4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3" fontId="50" fillId="12" borderId="14" xfId="0" applyNumberFormat="1" applyFont="1" applyFill="1" applyBorder="1" applyAlignment="1">
      <alignment horizontal="center" vertical="center"/>
    </xf>
    <xf numFmtId="3" fontId="50" fillId="1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0" fillId="0" borderId="0" xfId="0" applyFont="1"/>
    <xf numFmtId="0" fontId="10" fillId="0" borderId="0" xfId="0" applyFont="1" applyAlignment="1">
      <alignment horizontal="center"/>
    </xf>
    <xf numFmtId="10" fontId="12" fillId="0" borderId="0" xfId="9" applyNumberFormat="1" applyFont="1" applyFill="1" applyBorder="1" applyAlignment="1">
      <alignment vertical="center"/>
    </xf>
    <xf numFmtId="43" fontId="12" fillId="0" borderId="0" xfId="9" applyNumberFormat="1" applyFont="1" applyFill="1" applyBorder="1" applyAlignment="1">
      <alignment vertical="center"/>
    </xf>
    <xf numFmtId="43" fontId="12" fillId="0" borderId="0" xfId="5" applyNumberFormat="1" applyFont="1" applyFill="1" applyBorder="1" applyAlignment="1">
      <alignment horizontal="center" vertical="center" wrapText="1"/>
    </xf>
    <xf numFmtId="2" fontId="12" fillId="0" borderId="0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53" fillId="0" borderId="0" xfId="1" applyNumberFormat="1" applyFont="1" applyFill="1" applyBorder="1" applyAlignment="1">
      <alignment vertical="center"/>
    </xf>
    <xf numFmtId="0" fontId="53" fillId="0" borderId="0" xfId="3" applyFont="1" applyAlignment="1">
      <alignment horizontal="left"/>
    </xf>
    <xf numFmtId="4" fontId="11" fillId="0" borderId="0" xfId="0" applyNumberFormat="1" applyFont="1"/>
    <xf numFmtId="2" fontId="11" fillId="0" borderId="0" xfId="0" applyNumberFormat="1" applyFont="1"/>
    <xf numFmtId="3" fontId="43" fillId="0" borderId="0" xfId="1" applyNumberFormat="1" applyFont="1" applyBorder="1" applyAlignment="1">
      <alignment horizontal="center" vertical="top"/>
    </xf>
    <xf numFmtId="3" fontId="43" fillId="0" borderId="0" xfId="1" applyNumberFormat="1" applyFont="1" applyBorder="1" applyAlignment="1">
      <alignment horizontal="center" vertical="top" wrapText="1"/>
    </xf>
    <xf numFmtId="3" fontId="27" fillId="0" borderId="0" xfId="1" applyNumberFormat="1" applyFont="1" applyBorder="1" applyAlignment="1">
      <alignment horizontal="center"/>
    </xf>
    <xf numFmtId="43" fontId="34" fillId="0" borderId="0" xfId="1" applyFont="1" applyAlignment="1">
      <alignment horizontal="center" wrapText="1"/>
    </xf>
    <xf numFmtId="0" fontId="37" fillId="0" borderId="0" xfId="0" applyFont="1" applyFill="1" applyBorder="1" applyAlignment="1">
      <alignment horizontal="center" vertical="top"/>
    </xf>
    <xf numFmtId="0" fontId="37" fillId="0" borderId="0" xfId="0" applyFont="1" applyFill="1" applyAlignment="1">
      <alignment horizontal="center" vertical="top" wrapText="1"/>
    </xf>
    <xf numFmtId="43" fontId="27" fillId="5" borderId="18" xfId="1" applyFont="1" applyFill="1" applyBorder="1" applyAlignment="1">
      <alignment horizontal="center" vertical="center" wrapText="1"/>
    </xf>
    <xf numFmtId="164" fontId="27" fillId="0" borderId="11" xfId="1" applyNumberFormat="1" applyFont="1" applyFill="1" applyBorder="1" applyAlignment="1">
      <alignment vertical="center"/>
    </xf>
    <xf numFmtId="0" fontId="27" fillId="0" borderId="0" xfId="1" applyNumberFormat="1" applyFont="1" applyBorder="1"/>
    <xf numFmtId="10" fontId="6" fillId="0" borderId="4" xfId="5" applyNumberFormat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horizontal="justify" vertical="center" wrapText="1"/>
    </xf>
    <xf numFmtId="0" fontId="50" fillId="12" borderId="25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4" fontId="25" fillId="0" borderId="0" xfId="0" applyNumberFormat="1" applyFont="1" applyFill="1" applyAlignment="1">
      <alignment horizontal="center" vertical="center"/>
    </xf>
    <xf numFmtId="4" fontId="54" fillId="0" borderId="0" xfId="0" applyNumberFormat="1" applyFont="1" applyFill="1" applyAlignment="1">
      <alignment horizontal="center" vertical="center"/>
    </xf>
    <xf numFmtId="0" fontId="6" fillId="4" borderId="2" xfId="5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ont="1" applyFill="1"/>
    <xf numFmtId="0" fontId="27" fillId="0" borderId="0" xfId="1" applyNumberFormat="1" applyFont="1" applyFill="1" applyBorder="1" applyAlignment="1"/>
    <xf numFmtId="4" fontId="27" fillId="0" borderId="0" xfId="1" applyNumberFormat="1" applyFont="1" applyFill="1" applyBorder="1" applyAlignment="1"/>
    <xf numFmtId="4" fontId="27" fillId="0" borderId="0" xfId="1" applyNumberFormat="1" applyFont="1" applyBorder="1"/>
    <xf numFmtId="0" fontId="36" fillId="0" borderId="0" xfId="1" applyNumberFormat="1" applyFont="1" applyBorder="1" applyAlignment="1">
      <alignment vertical="top"/>
    </xf>
    <xf numFmtId="4" fontId="36" fillId="0" borderId="0" xfId="1" applyNumberFormat="1" applyFont="1" applyBorder="1" applyAlignment="1">
      <alignment vertical="top"/>
    </xf>
    <xf numFmtId="0" fontId="36" fillId="0" borderId="0" xfId="1" applyNumberFormat="1" applyFont="1" applyFill="1" applyBorder="1" applyAlignment="1">
      <alignment vertical="center"/>
    </xf>
    <xf numFmtId="4" fontId="36" fillId="0" borderId="0" xfId="1" applyNumberFormat="1" applyFont="1" applyFill="1" applyBorder="1" applyAlignment="1">
      <alignment vertical="center"/>
    </xf>
    <xf numFmtId="168" fontId="53" fillId="0" borderId="0" xfId="1" applyNumberFormat="1" applyFont="1" applyFill="1" applyBorder="1" applyAlignment="1">
      <alignment vertical="center"/>
    </xf>
    <xf numFmtId="3" fontId="53" fillId="0" borderId="0" xfId="1" applyNumberFormat="1" applyFont="1" applyFill="1" applyBorder="1" applyAlignment="1">
      <alignment vertical="center"/>
    </xf>
    <xf numFmtId="164" fontId="12" fillId="0" borderId="0" xfId="9" applyNumberFormat="1" applyFont="1" applyFill="1" applyBorder="1" applyAlignment="1">
      <alignment vertical="center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" fontId="55" fillId="0" borderId="0" xfId="0" applyNumberFormat="1" applyFont="1"/>
    <xf numFmtId="0" fontId="37" fillId="0" borderId="0" xfId="1" applyNumberFormat="1" applyFont="1" applyBorder="1" applyAlignment="1">
      <alignment horizontal="right"/>
    </xf>
    <xf numFmtId="4" fontId="34" fillId="0" borderId="0" xfId="1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right"/>
    </xf>
    <xf numFmtId="4" fontId="30" fillId="0" borderId="0" xfId="1" applyNumberFormat="1" applyFont="1" applyFill="1" applyBorder="1" applyAlignment="1">
      <alignment vertical="center"/>
    </xf>
    <xf numFmtId="3" fontId="20" fillId="0" borderId="4" xfId="4" applyNumberFormat="1" applyFont="1" applyFill="1" applyBorder="1" applyAlignment="1">
      <alignment vertical="center"/>
    </xf>
    <xf numFmtId="9" fontId="6" fillId="0" borderId="4" xfId="5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168" fontId="0" fillId="0" borderId="0" xfId="1" applyNumberFormat="1" applyFont="1"/>
    <xf numFmtId="164" fontId="0" fillId="0" borderId="0" xfId="0" applyNumberFormat="1"/>
    <xf numFmtId="164" fontId="33" fillId="0" borderId="28" xfId="1" applyNumberFormat="1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49" fontId="6" fillId="4" borderId="29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justify" vertical="center" wrapText="1"/>
    </xf>
    <xf numFmtId="168" fontId="20" fillId="0" borderId="29" xfId="1" applyNumberFormat="1" applyFont="1" applyFill="1" applyBorder="1" applyAlignment="1">
      <alignment vertical="center"/>
    </xf>
    <xf numFmtId="9" fontId="6" fillId="0" borderId="29" xfId="11" applyFont="1" applyBorder="1" applyAlignment="1">
      <alignment horizontal="center" vertical="center"/>
    </xf>
    <xf numFmtId="9" fontId="6" fillId="0" borderId="29" xfId="3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" fontId="6" fillId="0" borderId="27" xfId="5" applyNumberFormat="1" applyFont="1" applyFill="1" applyBorder="1" applyAlignment="1">
      <alignment horizontal="center" vertical="center"/>
    </xf>
    <xf numFmtId="3" fontId="6" fillId="0" borderId="27" xfId="3" applyNumberFormat="1" applyFont="1" applyFill="1" applyBorder="1" applyAlignment="1">
      <alignment horizontal="center" vertical="center" wrapText="1"/>
    </xf>
    <xf numFmtId="164" fontId="33" fillId="0" borderId="27" xfId="1" applyNumberFormat="1" applyFont="1" applyFill="1" applyBorder="1" applyAlignment="1">
      <alignment vertical="center"/>
    </xf>
    <xf numFmtId="3" fontId="33" fillId="0" borderId="27" xfId="1" applyNumberFormat="1" applyFont="1" applyFill="1" applyBorder="1" applyAlignment="1">
      <alignment vertical="center"/>
    </xf>
    <xf numFmtId="43" fontId="33" fillId="0" borderId="27" xfId="1" applyFont="1" applyFill="1" applyBorder="1" applyAlignment="1">
      <alignment vertical="center"/>
    </xf>
    <xf numFmtId="3" fontId="33" fillId="0" borderId="2" xfId="1" applyNumberFormat="1" applyFont="1" applyFill="1" applyBorder="1" applyAlignment="1">
      <alignment vertical="center"/>
    </xf>
    <xf numFmtId="43" fontId="33" fillId="0" borderId="2" xfId="1" applyFont="1" applyFill="1" applyBorder="1" applyAlignment="1">
      <alignment vertical="center"/>
    </xf>
    <xf numFmtId="164" fontId="33" fillId="0" borderId="2" xfId="1" applyNumberFormat="1" applyFont="1" applyFill="1" applyBorder="1" applyAlignment="1">
      <alignment vertical="center"/>
    </xf>
    <xf numFmtId="164" fontId="33" fillId="0" borderId="10" xfId="1" applyNumberFormat="1" applyFont="1" applyFill="1" applyBorder="1" applyAlignment="1">
      <alignment vertical="center"/>
    </xf>
    <xf numFmtId="3" fontId="33" fillId="0" borderId="10" xfId="1" applyNumberFormat="1" applyFont="1" applyFill="1" applyBorder="1" applyAlignment="1">
      <alignment vertical="center"/>
    </xf>
    <xf numFmtId="43" fontId="33" fillId="0" borderId="10" xfId="1" applyFont="1" applyFill="1" applyBorder="1" applyAlignment="1">
      <alignment vertical="center"/>
    </xf>
    <xf numFmtId="164" fontId="33" fillId="0" borderId="8" xfId="1" applyNumberFormat="1" applyFont="1" applyFill="1" applyBorder="1" applyAlignment="1">
      <alignment vertical="center"/>
    </xf>
    <xf numFmtId="43" fontId="33" fillId="0" borderId="8" xfId="1" applyFont="1" applyFill="1" applyBorder="1" applyAlignment="1">
      <alignment vertical="center"/>
    </xf>
    <xf numFmtId="3" fontId="33" fillId="0" borderId="8" xfId="1" applyNumberFormat="1" applyFont="1" applyFill="1" applyBorder="1" applyAlignment="1">
      <alignment vertical="center"/>
    </xf>
    <xf numFmtId="164" fontId="33" fillId="0" borderId="26" xfId="1" applyNumberFormat="1" applyFont="1" applyFill="1" applyBorder="1" applyAlignment="1">
      <alignment vertical="center"/>
    </xf>
    <xf numFmtId="0" fontId="9" fillId="3" borderId="19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0" fontId="45" fillId="3" borderId="19" xfId="3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0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45" fillId="3" borderId="18" xfId="3" applyFont="1" applyFill="1" applyBorder="1" applyAlignment="1">
      <alignment horizontal="center" vertical="center" wrapText="1"/>
    </xf>
    <xf numFmtId="0" fontId="17" fillId="3" borderId="37" xfId="3" applyFont="1" applyFill="1" applyBorder="1" applyAlignment="1">
      <alignment horizontal="center" vertical="center"/>
    </xf>
    <xf numFmtId="3" fontId="8" fillId="6" borderId="38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6" fillId="4" borderId="0" xfId="3" applyFont="1" applyFill="1"/>
    <xf numFmtId="43" fontId="16" fillId="4" borderId="0" xfId="6" applyFont="1" applyFill="1"/>
    <xf numFmtId="0" fontId="18" fillId="4" borderId="0" xfId="3" applyFont="1" applyFill="1"/>
    <xf numFmtId="165" fontId="0" fillId="0" borderId="0" xfId="0" applyNumberFormat="1"/>
    <xf numFmtId="167" fontId="6" fillId="0" borderId="8" xfId="0" applyNumberFormat="1" applyFont="1" applyFill="1" applyBorder="1" applyAlignment="1">
      <alignment horizontal="center" vertical="center"/>
    </xf>
    <xf numFmtId="3" fontId="20" fillId="4" borderId="8" xfId="4" applyNumberFormat="1" applyFont="1" applyFill="1" applyBorder="1" applyAlignment="1">
      <alignment vertical="center"/>
    </xf>
    <xf numFmtId="4" fontId="6" fillId="4" borderId="8" xfId="4" applyNumberFormat="1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52" fillId="3" borderId="37" xfId="3" applyFont="1" applyFill="1" applyBorder="1" applyAlignment="1">
      <alignment horizontal="center" vertical="center"/>
    </xf>
    <xf numFmtId="164" fontId="53" fillId="3" borderId="38" xfId="1" applyNumberFormat="1" applyFont="1" applyFill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49" fontId="6" fillId="4" borderId="40" xfId="0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justify" vertical="center" wrapText="1"/>
    </xf>
    <xf numFmtId="168" fontId="20" fillId="0" borderId="40" xfId="1" applyNumberFormat="1" applyFont="1" applyFill="1" applyBorder="1" applyAlignment="1">
      <alignment vertical="center"/>
    </xf>
    <xf numFmtId="9" fontId="6" fillId="0" borderId="40" xfId="11" applyFont="1" applyBorder="1" applyAlignment="1">
      <alignment horizontal="center" vertical="center"/>
    </xf>
    <xf numFmtId="9" fontId="6" fillId="0" borderId="40" xfId="3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14" fontId="6" fillId="0" borderId="29" xfId="3" applyNumberFormat="1" applyFont="1" applyBorder="1" applyAlignment="1">
      <alignment horizontal="center" vertical="center"/>
    </xf>
    <xf numFmtId="167" fontId="6" fillId="0" borderId="29" xfId="3" applyNumberFormat="1" applyFont="1" applyBorder="1" applyAlignment="1">
      <alignment horizontal="center" vertical="center"/>
    </xf>
    <xf numFmtId="43" fontId="20" fillId="0" borderId="29" xfId="1" applyFont="1" applyFill="1" applyBorder="1" applyAlignment="1">
      <alignment vertical="center"/>
    </xf>
    <xf numFmtId="0" fontId="55" fillId="0" borderId="0" xfId="0" applyFont="1"/>
    <xf numFmtId="0" fontId="2" fillId="0" borderId="0" xfId="0" applyFont="1"/>
    <xf numFmtId="0" fontId="6" fillId="0" borderId="24" xfId="0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7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0" fillId="4" borderId="10" xfId="4" applyNumberFormat="1" applyFont="1" applyFill="1" applyBorder="1" applyAlignment="1">
      <alignment vertical="center"/>
    </xf>
    <xf numFmtId="4" fontId="6" fillId="4" borderId="10" xfId="4" applyNumberFormat="1" applyFont="1" applyFill="1" applyBorder="1" applyAlignment="1">
      <alignment horizontal="center" vertical="center"/>
    </xf>
    <xf numFmtId="9" fontId="6" fillId="0" borderId="10" xfId="5" applyFont="1" applyFill="1" applyBorder="1" applyAlignment="1">
      <alignment horizontal="center" vertical="center"/>
    </xf>
    <xf numFmtId="10" fontId="6" fillId="4" borderId="10" xfId="5" applyNumberFormat="1" applyFont="1" applyFill="1" applyBorder="1" applyAlignment="1">
      <alignment horizontal="center" vertical="center"/>
    </xf>
    <xf numFmtId="0" fontId="6" fillId="4" borderId="10" xfId="5" applyNumberFormat="1" applyFont="1" applyFill="1" applyBorder="1" applyAlignment="1">
      <alignment horizontal="center" vertical="center"/>
    </xf>
    <xf numFmtId="3" fontId="6" fillId="0" borderId="10" xfId="5" applyNumberFormat="1" applyFont="1" applyFill="1" applyBorder="1" applyAlignment="1">
      <alignment horizontal="center" vertical="center"/>
    </xf>
    <xf numFmtId="3" fontId="6" fillId="0" borderId="10" xfId="3" applyNumberFormat="1" applyFont="1" applyFill="1" applyBorder="1" applyAlignment="1">
      <alignment horizontal="center" vertical="center" wrapText="1"/>
    </xf>
    <xf numFmtId="49" fontId="6" fillId="0" borderId="10" xfId="3" applyNumberFormat="1" applyFont="1" applyFill="1" applyBorder="1" applyAlignment="1">
      <alignment horizontal="center" vertical="center" wrapText="1"/>
    </xf>
    <xf numFmtId="49" fontId="6" fillId="0" borderId="42" xfId="3" applyNumberFormat="1" applyFont="1" applyFill="1" applyBorder="1" applyAlignment="1">
      <alignment horizontal="center" vertical="center" wrapText="1"/>
    </xf>
    <xf numFmtId="3" fontId="20" fillId="0" borderId="2" xfId="1" applyNumberFormat="1" applyFont="1" applyFill="1" applyBorder="1" applyAlignment="1">
      <alignment vertical="center"/>
    </xf>
    <xf numFmtId="0" fontId="9" fillId="3" borderId="19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3" fontId="6" fillId="0" borderId="29" xfId="3" applyNumberFormat="1" applyFont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top" wrapText="1"/>
    </xf>
    <xf numFmtId="9" fontId="6" fillId="0" borderId="10" xfId="5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3" fontId="20" fillId="0" borderId="8" xfId="4" applyNumberFormat="1" applyFont="1" applyFill="1" applyBorder="1" applyAlignment="1">
      <alignment vertical="center"/>
    </xf>
    <xf numFmtId="2" fontId="20" fillId="0" borderId="8" xfId="1" applyNumberFormat="1" applyFont="1" applyFill="1" applyBorder="1" applyAlignment="1">
      <alignment vertical="center"/>
    </xf>
    <xf numFmtId="9" fontId="6" fillId="4" borderId="8" xfId="5" applyFont="1" applyFill="1" applyBorder="1" applyAlignment="1">
      <alignment horizontal="center" vertical="center"/>
    </xf>
    <xf numFmtId="0" fontId="12" fillId="4" borderId="8" xfId="5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17" fillId="3" borderId="43" xfId="3" applyFont="1" applyFill="1" applyBorder="1" applyAlignment="1">
      <alignment horizontal="center" vertical="center"/>
    </xf>
    <xf numFmtId="3" fontId="8" fillId="6" borderId="44" xfId="4" applyNumberFormat="1" applyFont="1" applyFill="1" applyBorder="1" applyAlignment="1">
      <alignment vertical="center"/>
    </xf>
    <xf numFmtId="43" fontId="16" fillId="0" borderId="0" xfId="1" applyFont="1" applyFill="1"/>
    <xf numFmtId="0" fontId="35" fillId="0" borderId="0" xfId="1" applyNumberFormat="1" applyFont="1"/>
    <xf numFmtId="4" fontId="35" fillId="0" borderId="0" xfId="1" applyNumberFormat="1" applyFont="1"/>
    <xf numFmtId="3" fontId="35" fillId="0" borderId="0" xfId="1" applyNumberFormat="1" applyFont="1"/>
    <xf numFmtId="164" fontId="33" fillId="0" borderId="6" xfId="1" applyNumberFormat="1" applyFont="1" applyFill="1" applyBorder="1" applyAlignment="1">
      <alignment vertical="center"/>
    </xf>
    <xf numFmtId="3" fontId="37" fillId="0" borderId="0" xfId="1" applyNumberFormat="1" applyFont="1" applyBorder="1" applyAlignment="1">
      <alignment horizontal="right"/>
    </xf>
    <xf numFmtId="0" fontId="6" fillId="0" borderId="45" xfId="0" applyFont="1" applyFill="1" applyBorder="1" applyAlignment="1">
      <alignment horizontal="center" vertical="center" wrapText="1"/>
    </xf>
    <xf numFmtId="14" fontId="57" fillId="0" borderId="46" xfId="3" applyNumberFormat="1" applyFont="1" applyFill="1" applyBorder="1" applyAlignment="1">
      <alignment horizontal="center" vertical="center" wrapText="1"/>
    </xf>
    <xf numFmtId="0" fontId="57" fillId="0" borderId="46" xfId="3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167" fontId="6" fillId="0" borderId="46" xfId="0" applyNumberFormat="1" applyFont="1" applyFill="1" applyBorder="1" applyAlignment="1">
      <alignment horizontal="center" vertical="center"/>
    </xf>
    <xf numFmtId="0" fontId="6" fillId="4" borderId="46" xfId="7" applyFont="1" applyFill="1" applyBorder="1" applyAlignment="1">
      <alignment horizontal="justify" vertical="center" wrapText="1"/>
    </xf>
    <xf numFmtId="2" fontId="6" fillId="0" borderId="46" xfId="5" applyNumberFormat="1" applyFont="1" applyFill="1" applyBorder="1" applyAlignment="1">
      <alignment horizontal="center" vertical="center"/>
    </xf>
    <xf numFmtId="9" fontId="6" fillId="0" borderId="46" xfId="11" applyFont="1" applyBorder="1" applyAlignment="1">
      <alignment horizontal="center" vertical="center"/>
    </xf>
    <xf numFmtId="10" fontId="6" fillId="0" borderId="46" xfId="5" applyNumberFormat="1" applyFont="1" applyFill="1" applyBorder="1" applyAlignment="1">
      <alignment horizontal="center" vertical="center"/>
    </xf>
    <xf numFmtId="1" fontId="6" fillId="0" borderId="46" xfId="5" applyNumberFormat="1" applyFont="1" applyFill="1" applyBorder="1" applyAlignment="1">
      <alignment horizontal="center" vertical="center"/>
    </xf>
    <xf numFmtId="3" fontId="6" fillId="0" borderId="46" xfId="5" applyNumberFormat="1" applyFont="1" applyFill="1" applyBorder="1" applyAlignment="1">
      <alignment horizontal="center" vertical="center"/>
    </xf>
    <xf numFmtId="3" fontId="6" fillId="0" borderId="46" xfId="3" applyNumberFormat="1" applyFont="1" applyFill="1" applyBorder="1" applyAlignment="1">
      <alignment horizontal="center" vertical="center" wrapText="1"/>
    </xf>
    <xf numFmtId="0" fontId="6" fillId="0" borderId="46" xfId="3" applyFont="1" applyFill="1" applyBorder="1" applyAlignment="1">
      <alignment horizontal="center" vertical="center" wrapText="1"/>
    </xf>
    <xf numFmtId="0" fontId="6" fillId="0" borderId="47" xfId="3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14" fontId="57" fillId="0" borderId="29" xfId="3" applyNumberFormat="1" applyFont="1" applyFill="1" applyBorder="1" applyAlignment="1">
      <alignment horizontal="center" vertical="center" wrapText="1"/>
    </xf>
    <xf numFmtId="0" fontId="57" fillId="0" borderId="29" xfId="3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167" fontId="6" fillId="0" borderId="29" xfId="0" applyNumberFormat="1" applyFont="1" applyFill="1" applyBorder="1" applyAlignment="1">
      <alignment horizontal="center" vertical="center"/>
    </xf>
    <xf numFmtId="0" fontId="6" fillId="4" borderId="29" xfId="7" applyFont="1" applyFill="1" applyBorder="1" applyAlignment="1">
      <alignment horizontal="justify" vertical="center" wrapText="1"/>
    </xf>
    <xf numFmtId="2" fontId="6" fillId="0" borderId="29" xfId="5" applyNumberFormat="1" applyFont="1" applyFill="1" applyBorder="1" applyAlignment="1">
      <alignment horizontal="center" vertical="center"/>
    </xf>
    <xf numFmtId="10" fontId="6" fillId="0" borderId="29" xfId="5" applyNumberFormat="1" applyFont="1" applyFill="1" applyBorder="1" applyAlignment="1">
      <alignment horizontal="center" vertical="center"/>
    </xf>
    <xf numFmtId="1" fontId="6" fillId="0" borderId="29" xfId="5" applyNumberFormat="1" applyFont="1" applyFill="1" applyBorder="1" applyAlignment="1">
      <alignment horizontal="center" vertical="center"/>
    </xf>
    <xf numFmtId="3" fontId="6" fillId="0" borderId="29" xfId="5" applyNumberFormat="1" applyFont="1" applyFill="1" applyBorder="1" applyAlignment="1">
      <alignment horizontal="center" vertical="center"/>
    </xf>
    <xf numFmtId="3" fontId="6" fillId="0" borderId="29" xfId="3" applyNumberFormat="1" applyFont="1" applyFill="1" applyBorder="1" applyAlignment="1">
      <alignment horizontal="center" vertical="center" wrapText="1"/>
    </xf>
    <xf numFmtId="0" fontId="6" fillId="0" borderId="29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43" fontId="6" fillId="0" borderId="29" xfId="1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14" fontId="57" fillId="0" borderId="50" xfId="3" applyNumberFormat="1" applyFont="1" applyFill="1" applyBorder="1" applyAlignment="1">
      <alignment horizontal="center" vertical="center" wrapText="1"/>
    </xf>
    <xf numFmtId="0" fontId="57" fillId="0" borderId="50" xfId="3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167" fontId="6" fillId="0" borderId="50" xfId="0" applyNumberFormat="1" applyFont="1" applyFill="1" applyBorder="1" applyAlignment="1">
      <alignment horizontal="center" vertical="center"/>
    </xf>
    <xf numFmtId="0" fontId="6" fillId="4" borderId="50" xfId="7" applyFont="1" applyFill="1" applyBorder="1" applyAlignment="1">
      <alignment horizontal="justify" vertical="center" wrapText="1"/>
    </xf>
    <xf numFmtId="2" fontId="6" fillId="0" borderId="50" xfId="5" applyNumberFormat="1" applyFont="1" applyFill="1" applyBorder="1" applyAlignment="1">
      <alignment horizontal="center" vertical="center"/>
    </xf>
    <xf numFmtId="10" fontId="6" fillId="0" borderId="50" xfId="5" applyNumberFormat="1" applyFont="1" applyFill="1" applyBorder="1" applyAlignment="1">
      <alignment horizontal="center" vertical="center"/>
    </xf>
    <xf numFmtId="1" fontId="6" fillId="0" borderId="50" xfId="5" applyNumberFormat="1" applyFont="1" applyFill="1" applyBorder="1" applyAlignment="1">
      <alignment horizontal="center" vertical="center"/>
    </xf>
    <xf numFmtId="3" fontId="6" fillId="0" borderId="50" xfId="5" applyNumberFormat="1" applyFont="1" applyFill="1" applyBorder="1" applyAlignment="1">
      <alignment horizontal="center" vertical="center"/>
    </xf>
    <xf numFmtId="3" fontId="6" fillId="0" borderId="50" xfId="3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14" fontId="57" fillId="0" borderId="40" xfId="3" applyNumberFormat="1" applyFont="1" applyFill="1" applyBorder="1" applyAlignment="1">
      <alignment horizontal="center" vertical="center" wrapText="1"/>
    </xf>
    <xf numFmtId="0" fontId="57" fillId="0" borderId="40" xfId="3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167" fontId="6" fillId="0" borderId="40" xfId="0" applyNumberFormat="1" applyFont="1" applyFill="1" applyBorder="1" applyAlignment="1">
      <alignment horizontal="center" vertical="center"/>
    </xf>
    <xf numFmtId="0" fontId="6" fillId="4" borderId="40" xfId="7" applyFont="1" applyFill="1" applyBorder="1" applyAlignment="1">
      <alignment horizontal="justify" vertical="center" wrapText="1"/>
    </xf>
    <xf numFmtId="164" fontId="60" fillId="0" borderId="40" xfId="4" applyNumberFormat="1" applyFont="1" applyFill="1" applyBorder="1" applyAlignment="1">
      <alignment vertical="center"/>
    </xf>
    <xf numFmtId="2" fontId="6" fillId="0" borderId="40" xfId="5" applyNumberFormat="1" applyFont="1" applyFill="1" applyBorder="1" applyAlignment="1">
      <alignment horizontal="center" vertical="center"/>
    </xf>
    <xf numFmtId="10" fontId="6" fillId="0" borderId="40" xfId="5" applyNumberFormat="1" applyFont="1" applyFill="1" applyBorder="1" applyAlignment="1">
      <alignment horizontal="center" vertical="center"/>
    </xf>
    <xf numFmtId="1" fontId="6" fillId="0" borderId="40" xfId="5" applyNumberFormat="1" applyFont="1" applyFill="1" applyBorder="1" applyAlignment="1">
      <alignment horizontal="center" vertical="center"/>
    </xf>
    <xf numFmtId="3" fontId="6" fillId="0" borderId="40" xfId="5" applyNumberFormat="1" applyFont="1" applyFill="1" applyBorder="1" applyAlignment="1">
      <alignment horizontal="center" vertical="center"/>
    </xf>
    <xf numFmtId="3" fontId="6" fillId="0" borderId="40" xfId="3" applyNumberFormat="1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164" fontId="8" fillId="0" borderId="46" xfId="1" applyNumberFormat="1" applyFont="1" applyFill="1" applyBorder="1" applyAlignment="1">
      <alignment vertical="center"/>
    </xf>
    <xf numFmtId="164" fontId="8" fillId="0" borderId="29" xfId="1" applyNumberFormat="1" applyFont="1" applyFill="1" applyBorder="1" applyAlignment="1">
      <alignment vertical="center"/>
    </xf>
    <xf numFmtId="164" fontId="20" fillId="0" borderId="29" xfId="1" applyNumberFormat="1" applyFont="1" applyFill="1" applyBorder="1" applyAlignment="1">
      <alignment vertical="center"/>
    </xf>
    <xf numFmtId="164" fontId="8" fillId="0" borderId="50" xfId="1" applyNumberFormat="1" applyFont="1" applyFill="1" applyBorder="1" applyAlignment="1">
      <alignment vertical="center"/>
    </xf>
    <xf numFmtId="164" fontId="20" fillId="0" borderId="50" xfId="1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 wrapText="1" shrinkToFit="1"/>
    </xf>
    <xf numFmtId="3" fontId="20" fillId="4" borderId="4" xfId="4" applyNumberFormat="1" applyFont="1" applyFill="1" applyBorder="1" applyAlignment="1">
      <alignment vertical="center"/>
    </xf>
    <xf numFmtId="9" fontId="6" fillId="0" borderId="4" xfId="5" applyNumberFormat="1" applyFont="1" applyFill="1" applyBorder="1" applyAlignment="1">
      <alignment horizontal="center" vertical="center"/>
    </xf>
    <xf numFmtId="9" fontId="6" fillId="0" borderId="2" xfId="5" applyNumberFormat="1" applyFont="1" applyFill="1" applyBorder="1" applyAlignment="1">
      <alignment horizontal="center" vertical="center"/>
    </xf>
    <xf numFmtId="3" fontId="20" fillId="0" borderId="27" xfId="1" applyNumberFormat="1" applyFont="1" applyFill="1" applyBorder="1" applyAlignment="1">
      <alignment vertical="center"/>
    </xf>
    <xf numFmtId="3" fontId="20" fillId="4" borderId="2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right" vertical="center" wrapText="1"/>
    </xf>
    <xf numFmtId="3" fontId="6" fillId="0" borderId="10" xfId="1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3" fontId="8" fillId="6" borderId="51" xfId="4" applyNumberFormat="1" applyFont="1" applyFill="1" applyBorder="1" applyAlignment="1">
      <alignment vertical="center"/>
    </xf>
    <xf numFmtId="3" fontId="5" fillId="0" borderId="0" xfId="0" applyNumberFormat="1" applyFont="1"/>
    <xf numFmtId="4" fontId="34" fillId="0" borderId="0" xfId="0" applyNumberFormat="1" applyFont="1" applyBorder="1" applyAlignment="1">
      <alignment vertical="top" wrapText="1"/>
    </xf>
    <xf numFmtId="4" fontId="34" fillId="0" borderId="0" xfId="0" applyNumberFormat="1" applyFont="1" applyAlignment="1">
      <alignment vertical="top" wrapText="1"/>
    </xf>
    <xf numFmtId="4" fontId="34" fillId="0" borderId="0" xfId="0" applyNumberFormat="1" applyFont="1" applyAlignment="1">
      <alignment horizontal="left" vertical="top" wrapText="1"/>
    </xf>
    <xf numFmtId="4" fontId="5" fillId="0" borderId="0" xfId="0" applyNumberFormat="1" applyFont="1" applyFill="1"/>
    <xf numFmtId="0" fontId="5" fillId="0" borderId="0" xfId="1" applyNumberFormat="1" applyFont="1" applyFill="1"/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167" fontId="6" fillId="0" borderId="2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justify" vertical="center"/>
    </xf>
    <xf numFmtId="3" fontId="20" fillId="4" borderId="26" xfId="4" applyNumberFormat="1" applyFont="1" applyFill="1" applyBorder="1" applyAlignment="1">
      <alignment vertical="center"/>
    </xf>
    <xf numFmtId="3" fontId="20" fillId="0" borderId="26" xfId="4" applyNumberFormat="1" applyFont="1" applyFill="1" applyBorder="1" applyAlignment="1">
      <alignment vertical="center"/>
    </xf>
    <xf numFmtId="4" fontId="6" fillId="4" borderId="26" xfId="4" applyNumberFormat="1" applyFont="1" applyFill="1" applyBorder="1" applyAlignment="1">
      <alignment horizontal="center" vertical="center"/>
    </xf>
    <xf numFmtId="9" fontId="6" fillId="0" borderId="26" xfId="5" applyNumberFormat="1" applyFont="1" applyFill="1" applyBorder="1" applyAlignment="1">
      <alignment horizontal="center" vertical="center"/>
    </xf>
    <xf numFmtId="9" fontId="6" fillId="4" borderId="26" xfId="5" applyFont="1" applyFill="1" applyBorder="1" applyAlignment="1">
      <alignment horizontal="center" vertical="center"/>
    </xf>
    <xf numFmtId="0" fontId="12" fillId="4" borderId="26" xfId="5" applyNumberFormat="1" applyFont="1" applyFill="1" applyBorder="1" applyAlignment="1">
      <alignment horizontal="center" vertical="center"/>
    </xf>
    <xf numFmtId="0" fontId="6" fillId="4" borderId="26" xfId="5" applyNumberFormat="1" applyFont="1" applyFill="1" applyBorder="1" applyAlignment="1">
      <alignment horizontal="center" vertical="center"/>
    </xf>
    <xf numFmtId="3" fontId="6" fillId="4" borderId="26" xfId="5" applyNumberFormat="1" applyFont="1" applyFill="1" applyBorder="1" applyAlignment="1">
      <alignment horizontal="center" vertical="center"/>
    </xf>
    <xf numFmtId="3" fontId="6" fillId="0" borderId="26" xfId="3" applyNumberFormat="1" applyFont="1" applyFill="1" applyBorder="1" applyAlignment="1">
      <alignment horizontal="center" vertical="center" wrapText="1"/>
    </xf>
    <xf numFmtId="49" fontId="6" fillId="0" borderId="26" xfId="3" applyNumberFormat="1" applyFont="1" applyFill="1" applyBorder="1" applyAlignment="1">
      <alignment horizontal="center" vertical="center" wrapText="1"/>
    </xf>
    <xf numFmtId="0" fontId="6" fillId="0" borderId="26" xfId="3" applyFont="1" applyFill="1" applyBorder="1" applyAlignment="1">
      <alignment horizontal="center" vertical="center" wrapText="1"/>
    </xf>
    <xf numFmtId="49" fontId="6" fillId="0" borderId="52" xfId="3" applyNumberFormat="1" applyFont="1" applyFill="1" applyBorder="1" applyAlignment="1">
      <alignment horizontal="center" vertical="center" wrapText="1"/>
    </xf>
    <xf numFmtId="9" fontId="6" fillId="0" borderId="53" xfId="5" applyNumberFormat="1" applyFont="1" applyFill="1" applyBorder="1" applyAlignment="1">
      <alignment horizontal="center" vertical="center"/>
    </xf>
    <xf numFmtId="3" fontId="20" fillId="0" borderId="26" xfId="1" applyNumberFormat="1" applyFont="1" applyFill="1" applyBorder="1" applyAlignment="1">
      <alignment vertical="center"/>
    </xf>
    <xf numFmtId="0" fontId="6" fillId="0" borderId="54" xfId="0" applyFont="1" applyFill="1" applyBorder="1" applyAlignment="1">
      <alignment horizontal="center" vertical="center" wrapText="1"/>
    </xf>
    <xf numFmtId="15" fontId="6" fillId="0" borderId="26" xfId="0" applyNumberFormat="1" applyFont="1" applyFill="1" applyBorder="1" applyAlignment="1">
      <alignment horizontal="center" vertical="center"/>
    </xf>
    <xf numFmtId="0" fontId="61" fillId="4" borderId="27" xfId="3" applyFont="1" applyFill="1" applyBorder="1" applyAlignment="1">
      <alignment horizontal="center" vertical="center" wrapText="1"/>
    </xf>
    <xf numFmtId="0" fontId="61" fillId="4" borderId="4" xfId="3" applyFont="1" applyFill="1" applyBorder="1" applyAlignment="1">
      <alignment horizontal="center" vertical="center" wrapText="1"/>
    </xf>
    <xf numFmtId="0" fontId="57" fillId="4" borderId="4" xfId="3" applyFont="1" applyFill="1" applyBorder="1" applyAlignment="1">
      <alignment horizontal="center" vertical="center" wrapText="1"/>
    </xf>
    <xf numFmtId="0" fontId="57" fillId="4" borderId="4" xfId="0" applyFont="1" applyFill="1" applyBorder="1" applyAlignment="1">
      <alignment horizontal="center" vertical="center" wrapText="1"/>
    </xf>
    <xf numFmtId="0" fontId="61" fillId="4" borderId="2" xfId="3" applyFont="1" applyFill="1" applyBorder="1" applyAlignment="1">
      <alignment horizontal="center" vertical="center" wrapText="1"/>
    </xf>
    <xf numFmtId="0" fontId="61" fillId="4" borderId="53" xfId="3" applyFont="1" applyFill="1" applyBorder="1" applyAlignment="1">
      <alignment horizontal="center" vertical="center" wrapText="1"/>
    </xf>
    <xf numFmtId="0" fontId="57" fillId="4" borderId="57" xfId="3" applyFont="1" applyFill="1" applyBorder="1" applyAlignment="1">
      <alignment horizontal="center" vertical="center" wrapText="1"/>
    </xf>
    <xf numFmtId="9" fontId="6" fillId="0" borderId="53" xfId="5" applyFont="1" applyFill="1" applyBorder="1" applyAlignment="1">
      <alignment horizontal="center" vertical="center"/>
    </xf>
    <xf numFmtId="0" fontId="57" fillId="4" borderId="57" xfId="0" applyFont="1" applyFill="1" applyBorder="1" applyAlignment="1">
      <alignment horizontal="center" vertical="center" wrapText="1"/>
    </xf>
    <xf numFmtId="0" fontId="57" fillId="4" borderId="53" xfId="0" applyFont="1" applyFill="1" applyBorder="1" applyAlignment="1">
      <alignment horizontal="center" vertical="center" wrapText="1"/>
    </xf>
    <xf numFmtId="4" fontId="20" fillId="4" borderId="10" xfId="4" applyNumberFormat="1" applyFont="1" applyFill="1" applyBorder="1" applyAlignment="1">
      <alignment horizontal="center" vertical="center"/>
    </xf>
    <xf numFmtId="9" fontId="20" fillId="0" borderId="10" xfId="5" applyNumberFormat="1" applyFont="1" applyFill="1" applyBorder="1" applyAlignment="1">
      <alignment horizontal="center" vertical="center"/>
    </xf>
    <xf numFmtId="9" fontId="20" fillId="0" borderId="10" xfId="5" applyFont="1" applyFill="1" applyBorder="1" applyAlignment="1">
      <alignment horizontal="center" vertical="center"/>
    </xf>
    <xf numFmtId="10" fontId="20" fillId="4" borderId="10" xfId="5" applyNumberFormat="1" applyFont="1" applyFill="1" applyBorder="1" applyAlignment="1">
      <alignment horizontal="center" vertical="center"/>
    </xf>
    <xf numFmtId="0" fontId="20" fillId="4" borderId="10" xfId="5" applyNumberFormat="1" applyFont="1" applyFill="1" applyBorder="1" applyAlignment="1">
      <alignment horizontal="center" vertical="center"/>
    </xf>
    <xf numFmtId="3" fontId="20" fillId="0" borderId="10" xfId="5" applyNumberFormat="1" applyFont="1" applyFill="1" applyBorder="1" applyAlignment="1">
      <alignment horizontal="center" vertical="center"/>
    </xf>
    <xf numFmtId="3" fontId="20" fillId="0" borderId="10" xfId="3" applyNumberFormat="1" applyFont="1" applyFill="1" applyBorder="1" applyAlignment="1">
      <alignment horizontal="center" vertical="center" wrapText="1"/>
    </xf>
    <xf numFmtId="0" fontId="61" fillId="0" borderId="2" xfId="3" applyFont="1" applyFill="1" applyBorder="1" applyAlignment="1">
      <alignment horizontal="center" vertical="center" wrapText="1"/>
    </xf>
    <xf numFmtId="3" fontId="20" fillId="0" borderId="10" xfId="4" applyNumberFormat="1" applyFont="1" applyFill="1" applyBorder="1" applyAlignment="1">
      <alignment vertical="center"/>
    </xf>
    <xf numFmtId="4" fontId="20" fillId="0" borderId="10" xfId="4" applyNumberFormat="1" applyFont="1" applyFill="1" applyBorder="1" applyAlignment="1">
      <alignment horizontal="center" vertical="center"/>
    </xf>
    <xf numFmtId="10" fontId="20" fillId="0" borderId="10" xfId="5" applyNumberFormat="1" applyFont="1" applyFill="1" applyBorder="1" applyAlignment="1">
      <alignment horizontal="center" vertical="center"/>
    </xf>
    <xf numFmtId="0" fontId="20" fillId="0" borderId="10" xfId="5" applyNumberFormat="1" applyFont="1" applyFill="1" applyBorder="1" applyAlignment="1">
      <alignment horizontal="center" vertical="center"/>
    </xf>
    <xf numFmtId="3" fontId="20" fillId="0" borderId="10" xfId="1" applyNumberFormat="1" applyFont="1" applyFill="1" applyBorder="1" applyAlignment="1">
      <alignment horizontal="right" vertical="center" wrapText="1"/>
    </xf>
    <xf numFmtId="3" fontId="20" fillId="0" borderId="46" xfId="8" applyNumberFormat="1" applyFont="1" applyFill="1" applyBorder="1" applyAlignment="1">
      <alignment vertical="center"/>
    </xf>
    <xf numFmtId="0" fontId="6" fillId="0" borderId="29" xfId="3" applyFont="1" applyBorder="1" applyAlignment="1">
      <alignment horizontal="center" vertical="center" wrapText="1"/>
    </xf>
    <xf numFmtId="3" fontId="20" fillId="0" borderId="58" xfId="8" applyNumberFormat="1" applyFont="1" applyFill="1" applyBorder="1" applyAlignment="1">
      <alignment vertical="center"/>
    </xf>
    <xf numFmtId="0" fontId="12" fillId="0" borderId="29" xfId="3" applyFont="1" applyBorder="1" applyAlignment="1">
      <alignment horizontal="center" vertical="center"/>
    </xf>
    <xf numFmtId="0" fontId="62" fillId="0" borderId="29" xfId="3" applyFont="1" applyBorder="1" applyAlignment="1">
      <alignment horizontal="center" vertical="center" wrapText="1"/>
    </xf>
    <xf numFmtId="43" fontId="6" fillId="0" borderId="29" xfId="2" applyNumberFormat="1" applyFont="1" applyBorder="1" applyAlignment="1">
      <alignment horizontal="center" vertical="center"/>
    </xf>
    <xf numFmtId="2" fontId="6" fillId="0" borderId="29" xfId="3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1" fontId="0" fillId="0" borderId="0" xfId="0" applyNumberFormat="1" applyAlignment="1">
      <alignment wrapText="1"/>
    </xf>
    <xf numFmtId="43" fontId="5" fillId="0" borderId="0" xfId="2" applyNumberFormat="1" applyFont="1" applyBorder="1" applyAlignment="1"/>
    <xf numFmtId="9" fontId="6" fillId="0" borderId="46" xfId="5" applyNumberFormat="1" applyFont="1" applyFill="1" applyBorder="1" applyAlignment="1">
      <alignment horizontal="center" vertical="center"/>
    </xf>
    <xf numFmtId="9" fontId="6" fillId="0" borderId="29" xfId="5" applyNumberFormat="1" applyFont="1" applyFill="1" applyBorder="1" applyAlignment="1">
      <alignment horizontal="center" vertical="center"/>
    </xf>
    <xf numFmtId="9" fontId="6" fillId="0" borderId="40" xfId="5" applyNumberFormat="1" applyFont="1" applyFill="1" applyBorder="1" applyAlignment="1">
      <alignment horizontal="center" vertical="center"/>
    </xf>
    <xf numFmtId="164" fontId="14" fillId="0" borderId="0" xfId="3" applyNumberFormat="1" applyFont="1" applyAlignment="1">
      <alignment vertical="center"/>
    </xf>
    <xf numFmtId="165" fontId="0" fillId="0" borderId="0" xfId="0" applyNumberFormat="1" applyFont="1"/>
    <xf numFmtId="0" fontId="43" fillId="0" borderId="0" xfId="1" applyNumberFormat="1" applyFont="1" applyFill="1" applyBorder="1" applyAlignment="1">
      <alignment vertical="center"/>
    </xf>
    <xf numFmtId="0" fontId="43" fillId="0" borderId="0" xfId="1" applyNumberFormat="1" applyFont="1" applyBorder="1"/>
    <xf numFmtId="0" fontId="43" fillId="0" borderId="0" xfId="1" applyNumberFormat="1" applyFont="1" applyBorder="1" applyAlignment="1">
      <alignment horizontal="center"/>
    </xf>
    <xf numFmtId="0" fontId="27" fillId="0" borderId="0" xfId="1" applyNumberFormat="1" applyFont="1" applyBorder="1" applyAlignment="1">
      <alignment horizontal="center"/>
    </xf>
    <xf numFmtId="164" fontId="57" fillId="4" borderId="4" xfId="1" applyNumberFormat="1" applyFont="1" applyFill="1" applyBorder="1" applyAlignment="1">
      <alignment horizontal="center" vertical="center" wrapText="1"/>
    </xf>
    <xf numFmtId="164" fontId="57" fillId="4" borderId="5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/>
    </xf>
    <xf numFmtId="43" fontId="27" fillId="8" borderId="18" xfId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43" fontId="27" fillId="8" borderId="18" xfId="1" applyFont="1" applyFill="1" applyBorder="1" applyAlignment="1">
      <alignment horizontal="center" vertical="center"/>
    </xf>
    <xf numFmtId="43" fontId="27" fillId="9" borderId="18" xfId="1" applyFont="1" applyFill="1" applyBorder="1" applyAlignment="1">
      <alignment horizontal="center" vertical="center"/>
    </xf>
    <xf numFmtId="43" fontId="27" fillId="10" borderId="18" xfId="1" applyFont="1" applyFill="1" applyBorder="1" applyAlignment="1">
      <alignment horizontal="center" vertical="center"/>
    </xf>
    <xf numFmtId="43" fontId="28" fillId="11" borderId="18" xfId="1" applyFont="1" applyFill="1" applyBorder="1" applyAlignment="1">
      <alignment horizontal="center" vertical="center" wrapText="1"/>
    </xf>
    <xf numFmtId="43" fontId="27" fillId="5" borderId="18" xfId="1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43" fontId="27" fillId="8" borderId="18" xfId="1" applyFont="1" applyFill="1" applyBorder="1" applyAlignment="1">
      <alignment horizontal="center" vertical="top"/>
    </xf>
    <xf numFmtId="0" fontId="34" fillId="0" borderId="0" xfId="0" applyFont="1" applyAlignment="1">
      <alignment horizontal="center"/>
    </xf>
    <xf numFmtId="43" fontId="34" fillId="0" borderId="0" xfId="1" applyFont="1" applyAlignment="1">
      <alignment horizontal="center" wrapText="1"/>
    </xf>
    <xf numFmtId="43" fontId="34" fillId="0" borderId="0" xfId="1" applyFont="1" applyAlignment="1">
      <alignment horizontal="center"/>
    </xf>
    <xf numFmtId="3" fontId="43" fillId="0" borderId="0" xfId="1" applyNumberFormat="1" applyFont="1" applyBorder="1" applyAlignment="1">
      <alignment horizontal="center" vertical="top"/>
    </xf>
    <xf numFmtId="3" fontId="43" fillId="0" borderId="0" xfId="1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top"/>
    </xf>
    <xf numFmtId="43" fontId="31" fillId="0" borderId="0" xfId="1" applyFont="1" applyAlignment="1">
      <alignment horizontal="center"/>
    </xf>
    <xf numFmtId="3" fontId="43" fillId="0" borderId="0" xfId="1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/>
    </xf>
    <xf numFmtId="43" fontId="30" fillId="5" borderId="18" xfId="1" applyFont="1" applyFill="1" applyBorder="1" applyAlignment="1">
      <alignment horizontal="center" vertical="center" wrapText="1"/>
    </xf>
    <xf numFmtId="43" fontId="27" fillId="9" borderId="18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9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17" fontId="15" fillId="0" borderId="13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33" xfId="2" applyNumberFormat="1" applyFont="1" applyFill="1" applyBorder="1" applyAlignment="1">
      <alignment horizontal="center"/>
    </xf>
    <xf numFmtId="165" fontId="5" fillId="0" borderId="55" xfId="2" applyNumberFormat="1" applyFont="1" applyFill="1" applyBorder="1" applyAlignment="1">
      <alignment horizontal="center"/>
    </xf>
    <xf numFmtId="165" fontId="5" fillId="0" borderId="34" xfId="2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35" xfId="2" applyNumberFormat="1" applyFont="1" applyFill="1" applyBorder="1" applyAlignment="1">
      <alignment horizontal="center"/>
    </xf>
    <xf numFmtId="165" fontId="5" fillId="0" borderId="56" xfId="2" applyNumberFormat="1" applyFont="1" applyFill="1" applyBorder="1" applyAlignment="1">
      <alignment horizontal="center"/>
    </xf>
    <xf numFmtId="165" fontId="5" fillId="0" borderId="36" xfId="2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45" fillId="3" borderId="19" xfId="3" applyFont="1" applyFill="1" applyBorder="1" applyAlignment="1">
      <alignment horizontal="center" vertical="center" wrapText="1"/>
    </xf>
    <xf numFmtId="0" fontId="45" fillId="3" borderId="21" xfId="3" applyFont="1" applyFill="1" applyBorder="1" applyAlignment="1">
      <alignment horizontal="center" vertical="center" wrapText="1"/>
    </xf>
    <xf numFmtId="3" fontId="9" fillId="6" borderId="19" xfId="3" applyNumberFormat="1" applyFont="1" applyFill="1" applyBorder="1" applyAlignment="1">
      <alignment horizontal="center" vertical="center" wrapText="1"/>
    </xf>
    <xf numFmtId="3" fontId="9" fillId="6" borderId="21" xfId="3" applyNumberFormat="1" applyFont="1" applyFill="1" applyBorder="1" applyAlignment="1">
      <alignment horizontal="center" vertical="center" wrapText="1"/>
    </xf>
    <xf numFmtId="3" fontId="9" fillId="3" borderId="19" xfId="3" applyNumberFormat="1" applyFont="1" applyFill="1" applyBorder="1" applyAlignment="1">
      <alignment horizontal="center" vertical="center" wrapText="1"/>
    </xf>
    <xf numFmtId="3" fontId="9" fillId="3" borderId="21" xfId="3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/>
    <xf numFmtId="0" fontId="58" fillId="0" borderId="2" xfId="0" applyFont="1" applyBorder="1" applyAlignment="1"/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58" fillId="0" borderId="7" xfId="0" applyFont="1" applyFill="1" applyBorder="1" applyAlignment="1"/>
    <xf numFmtId="0" fontId="58" fillId="0" borderId="8" xfId="0" applyFont="1" applyFill="1" applyBorder="1" applyAlignment="1"/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58" fillId="0" borderId="3" xfId="0" applyFont="1" applyBorder="1" applyAlignment="1"/>
    <xf numFmtId="0" fontId="58" fillId="0" borderId="4" xfId="0" applyFont="1" applyBorder="1" applyAlignment="1"/>
    <xf numFmtId="0" fontId="59" fillId="0" borderId="22" xfId="0" applyFont="1" applyBorder="1" applyAlignment="1">
      <alignment vertical="top" wrapText="1"/>
    </xf>
    <xf numFmtId="0" fontId="59" fillId="0" borderId="23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48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41" fontId="5" fillId="0" borderId="2" xfId="2" applyNumberFormat="1" applyFont="1" applyBorder="1" applyAlignment="1">
      <alignment horizontal="center"/>
    </xf>
    <xf numFmtId="41" fontId="5" fillId="0" borderId="6" xfId="2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1" fillId="0" borderId="0" xfId="0" quotePrefix="1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6" fillId="2" borderId="0" xfId="0" applyFont="1" applyFill="1" applyAlignment="1">
      <alignment horizontal="center" vertical="center" wrapText="1"/>
    </xf>
    <xf numFmtId="165" fontId="5" fillId="0" borderId="31" xfId="2" applyNumberFormat="1" applyFont="1" applyFill="1" applyBorder="1" applyAlignment="1">
      <alignment horizontal="right"/>
    </xf>
    <xf numFmtId="165" fontId="5" fillId="0" borderId="32" xfId="2" applyNumberFormat="1" applyFont="1" applyFill="1" applyBorder="1" applyAlignment="1">
      <alignment horizontal="right"/>
    </xf>
    <xf numFmtId="0" fontId="48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114959</xdr:colOff>
      <xdr:row>5</xdr:row>
      <xdr:rowOff>426982</xdr:rowOff>
    </xdr:from>
    <xdr:to>
      <xdr:col>3</xdr:col>
      <xdr:colOff>952504</xdr:colOff>
      <xdr:row>8</xdr:row>
      <xdr:rowOff>415158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384" y="1836682"/>
          <a:ext cx="5276195" cy="2336581"/>
        </a:xfrm>
        <a:prstGeom prst="rect">
          <a:avLst/>
        </a:prstGeom>
      </xdr:spPr>
    </xdr:pic>
    <xdr:clientData/>
  </xdr:twoCellAnchor>
  <xdr:twoCellAnchor editAs="oneCell">
    <xdr:from>
      <xdr:col>22</xdr:col>
      <xdr:colOff>1330208</xdr:colOff>
      <xdr:row>5</xdr:row>
      <xdr:rowOff>344876</xdr:rowOff>
    </xdr:from>
    <xdr:to>
      <xdr:col>25</xdr:col>
      <xdr:colOff>1771314</xdr:colOff>
      <xdr:row>8</xdr:row>
      <xdr:rowOff>365893</xdr:rowOff>
    </xdr:to>
    <xdr:pic>
      <xdr:nvPicPr>
        <xdr:cNvPr id="4" name="Imagen 3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6608" y="1754576"/>
          <a:ext cx="5108356" cy="23694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28575</xdr:rowOff>
    </xdr:from>
    <xdr:to>
      <xdr:col>3</xdr:col>
      <xdr:colOff>209550</xdr:colOff>
      <xdr:row>2</xdr:row>
      <xdr:rowOff>504825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19075"/>
          <a:ext cx="2867026" cy="1219200"/>
        </a:xfrm>
        <a:prstGeom prst="rect">
          <a:avLst/>
        </a:prstGeom>
      </xdr:spPr>
    </xdr:pic>
    <xdr:clientData/>
  </xdr:twoCellAnchor>
  <xdr:twoCellAnchor editAs="oneCell">
    <xdr:from>
      <xdr:col>16</xdr:col>
      <xdr:colOff>311108</xdr:colOff>
      <xdr:row>1</xdr:row>
      <xdr:rowOff>23626</xdr:rowOff>
    </xdr:from>
    <xdr:to>
      <xdr:col>18</xdr:col>
      <xdr:colOff>1371600</xdr:colOff>
      <xdr:row>2</xdr:row>
      <xdr:rowOff>504825</xdr:rowOff>
    </xdr:to>
    <xdr:pic>
      <xdr:nvPicPr>
        <xdr:cNvPr id="4" name="Imagen 3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7008" y="214126"/>
          <a:ext cx="2413042" cy="1224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3</xdr:col>
      <xdr:colOff>266701</xdr:colOff>
      <xdr:row>2</xdr:row>
      <xdr:rowOff>438150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2867026" cy="1219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482558</xdr:colOff>
      <xdr:row>0</xdr:row>
      <xdr:rowOff>42676</xdr:rowOff>
    </xdr:from>
    <xdr:to>
      <xdr:col>19</xdr:col>
      <xdr:colOff>314325</xdr:colOff>
      <xdr:row>2</xdr:row>
      <xdr:rowOff>428625</xdr:rowOff>
    </xdr:to>
    <xdr:pic>
      <xdr:nvPicPr>
        <xdr:cNvPr id="8" name="Imagen 7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5433" y="42676"/>
          <a:ext cx="2413042" cy="1224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20485</xdr:colOff>
      <xdr:row>1</xdr:row>
      <xdr:rowOff>20484</xdr:rowOff>
    </xdr:from>
    <xdr:to>
      <xdr:col>3</xdr:col>
      <xdr:colOff>291487</xdr:colOff>
      <xdr:row>3</xdr:row>
      <xdr:rowOff>307258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5" y="210984"/>
          <a:ext cx="3223752" cy="1248799"/>
        </a:xfrm>
        <a:prstGeom prst="rect">
          <a:avLst/>
        </a:prstGeom>
      </xdr:spPr>
    </xdr:pic>
    <xdr:clientData/>
  </xdr:twoCellAnchor>
  <xdr:twoCellAnchor editAs="oneCell">
    <xdr:from>
      <xdr:col>16</xdr:col>
      <xdr:colOff>809115</xdr:colOff>
      <xdr:row>1</xdr:row>
      <xdr:rowOff>10242</xdr:rowOff>
    </xdr:from>
    <xdr:to>
      <xdr:col>20</xdr:col>
      <xdr:colOff>27547</xdr:colOff>
      <xdr:row>4</xdr:row>
      <xdr:rowOff>0</xdr:rowOff>
    </xdr:to>
    <xdr:pic>
      <xdr:nvPicPr>
        <xdr:cNvPr id="4" name="Imagen 3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040" y="200742"/>
          <a:ext cx="2533132" cy="1266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257175</xdr:rowOff>
    </xdr:from>
    <xdr:to>
      <xdr:col>2</xdr:col>
      <xdr:colOff>1419225</xdr:colOff>
      <xdr:row>4</xdr:row>
      <xdr:rowOff>85724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47675"/>
          <a:ext cx="2733675" cy="1314449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152400</xdr:colOff>
      <xdr:row>1</xdr:row>
      <xdr:rowOff>276225</xdr:rowOff>
    </xdr:from>
    <xdr:to>
      <xdr:col>19</xdr:col>
      <xdr:colOff>504825</xdr:colOff>
      <xdr:row>4</xdr:row>
      <xdr:rowOff>133350</xdr:rowOff>
    </xdr:to>
    <xdr:pic>
      <xdr:nvPicPr>
        <xdr:cNvPr id="4" name="Imagen 3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825" y="466725"/>
          <a:ext cx="2438400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T60"/>
  <sheetViews>
    <sheetView zoomScale="58" zoomScaleNormal="58" workbookViewId="0">
      <pane ySplit="1" topLeftCell="A20" activePane="bottomLeft" state="frozen"/>
      <selection pane="bottomLeft" activeCell="B4" sqref="B4:Z35"/>
    </sheetView>
  </sheetViews>
  <sheetFormatPr baseColWidth="10" defaultRowHeight="15"/>
  <cols>
    <col min="1" max="1" width="5.28515625" style="44" customWidth="1"/>
    <col min="2" max="2" width="38.42578125" customWidth="1"/>
    <col min="3" max="3" width="28.140625" customWidth="1"/>
    <col min="4" max="4" width="25.85546875" customWidth="1"/>
    <col min="5" max="5" width="24.28515625" style="45" hidden="1" customWidth="1"/>
    <col min="6" max="6" width="27.7109375" style="45" hidden="1" customWidth="1"/>
    <col min="7" max="7" width="28.140625" style="45" hidden="1" customWidth="1"/>
    <col min="8" max="8" width="25.28515625" style="45" hidden="1" customWidth="1"/>
    <col min="9" max="10" width="28" style="45" hidden="1" customWidth="1"/>
    <col min="11" max="11" width="22.28515625" style="45" hidden="1" customWidth="1"/>
    <col min="12" max="12" width="23.28515625" style="45" hidden="1" customWidth="1"/>
    <col min="13" max="13" width="24.85546875" style="45" hidden="1" customWidth="1"/>
    <col min="14" max="14" width="23.7109375" style="45" hidden="1" customWidth="1"/>
    <col min="15" max="15" width="19.85546875" style="45" hidden="1" customWidth="1"/>
    <col min="16" max="16" width="22.5703125" style="45" hidden="1" customWidth="1"/>
    <col min="17" max="18" width="20.42578125" style="45" hidden="1" customWidth="1"/>
    <col min="19" max="19" width="24" style="45" customWidth="1"/>
    <col min="20" max="20" width="27.140625" style="45" customWidth="1"/>
    <col min="21" max="21" width="25" style="45" customWidth="1"/>
    <col min="22" max="22" width="22.7109375" style="45" customWidth="1"/>
    <col min="23" max="24" width="22.85546875" style="45" customWidth="1"/>
    <col min="25" max="25" width="24.28515625" style="45" customWidth="1"/>
    <col min="26" max="26" width="27.28515625" style="44" customWidth="1"/>
    <col min="27" max="27" width="22.28515625" style="44" customWidth="1"/>
    <col min="28" max="28" width="20.28515625" style="44" customWidth="1"/>
    <col min="29" max="29" width="28.85546875" style="44" customWidth="1"/>
    <col min="30" max="32" width="11.42578125" style="44"/>
    <col min="33" max="33" width="16.42578125" style="44" bestFit="1" customWidth="1"/>
    <col min="34" max="72" width="11.42578125" style="44"/>
  </cols>
  <sheetData>
    <row r="1" spans="1:72">
      <c r="W1" s="124"/>
    </row>
    <row r="2" spans="1:72" ht="27" customHeight="1">
      <c r="C2" s="45"/>
      <c r="D2" s="47"/>
    </row>
    <row r="3" spans="1:72" ht="27" customHeight="1">
      <c r="C3" s="45"/>
      <c r="D3" s="47"/>
    </row>
    <row r="4" spans="1:72" ht="27" customHeight="1">
      <c r="C4" s="45"/>
      <c r="D4" s="47"/>
    </row>
    <row r="6" spans="1:72" s="50" customFormat="1" ht="84" customHeight="1">
      <c r="A6" s="48"/>
      <c r="B6" s="489" t="s">
        <v>326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9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</row>
    <row r="7" spans="1:72" ht="45" customHeight="1">
      <c r="A7" s="48"/>
      <c r="B7" s="490" t="s">
        <v>327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51"/>
    </row>
    <row r="8" spans="1:72" s="50" customFormat="1" ht="42.75" customHeight="1">
      <c r="A8" s="52"/>
      <c r="B8" s="491" t="s">
        <v>328</v>
      </c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53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</row>
    <row r="9" spans="1:72" s="50" customFormat="1" ht="33.75">
      <c r="A9" s="52"/>
      <c r="B9" s="491" t="s">
        <v>20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53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</row>
    <row r="10" spans="1:72" s="50" customFormat="1" ht="33.75">
      <c r="A10" s="52"/>
      <c r="B10" s="491" t="s">
        <v>24</v>
      </c>
      <c r="C10" s="491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53"/>
      <c r="AB10" s="218"/>
      <c r="AC10" s="218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</row>
    <row r="11" spans="1:72" s="50" customFormat="1" ht="36">
      <c r="A11" s="52"/>
      <c r="B11" s="216"/>
      <c r="C11" s="54"/>
      <c r="D11" s="216"/>
      <c r="E11" s="122">
        <v>141596333.78999996</v>
      </c>
      <c r="F11" s="122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215">
        <v>174113623.09</v>
      </c>
      <c r="W11" s="54"/>
      <c r="X11" s="54"/>
      <c r="Y11" s="54"/>
      <c r="Z11" s="54"/>
      <c r="AA11" s="53"/>
      <c r="AB11" s="218"/>
      <c r="AC11" s="218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</row>
    <row r="12" spans="1:72" ht="33" customHeight="1" thickBot="1">
      <c r="C12" s="214"/>
      <c r="E12" s="213"/>
      <c r="F12" s="213"/>
      <c r="G12" s="213"/>
      <c r="H12" s="213"/>
      <c r="J12" s="213"/>
      <c r="T12" s="213"/>
      <c r="U12" s="213"/>
      <c r="V12" s="213"/>
      <c r="X12" s="487" t="s">
        <v>292</v>
      </c>
      <c r="Y12" s="487"/>
      <c r="Z12" s="487"/>
      <c r="AB12" s="218"/>
      <c r="AC12" s="218"/>
    </row>
    <row r="13" spans="1:72" s="5" customFormat="1" ht="24" thickBot="1">
      <c r="A13" s="55"/>
      <c r="B13" s="492" t="s">
        <v>22</v>
      </c>
      <c r="C13" s="493" t="s">
        <v>23</v>
      </c>
      <c r="D13" s="493"/>
      <c r="E13" s="494" t="s">
        <v>24</v>
      </c>
      <c r="F13" s="494"/>
      <c r="G13" s="494"/>
      <c r="H13" s="494"/>
      <c r="I13" s="494"/>
      <c r="J13" s="494"/>
      <c r="K13" s="495" t="s">
        <v>25</v>
      </c>
      <c r="L13" s="495"/>
      <c r="M13" s="495"/>
      <c r="N13" s="495"/>
      <c r="O13" s="495"/>
      <c r="P13" s="495"/>
      <c r="Q13" s="496" t="s">
        <v>26</v>
      </c>
      <c r="R13" s="497" t="s">
        <v>27</v>
      </c>
      <c r="S13" s="498" t="s">
        <v>28</v>
      </c>
      <c r="T13" s="498"/>
      <c r="U13" s="498"/>
      <c r="V13" s="498"/>
      <c r="W13" s="498"/>
      <c r="X13" s="498"/>
      <c r="Y13" s="203"/>
      <c r="Z13" s="499" t="s">
        <v>1</v>
      </c>
      <c r="AA13" s="55"/>
      <c r="AB13" s="219"/>
      <c r="AC13" s="219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</row>
    <row r="14" spans="1:72" s="5" customFormat="1" ht="21.75" customHeight="1" thickBot="1">
      <c r="A14" s="55"/>
      <c r="B14" s="492"/>
      <c r="C14" s="493"/>
      <c r="D14" s="493"/>
      <c r="E14" s="488" t="s">
        <v>29</v>
      </c>
      <c r="F14" s="500" t="s">
        <v>30</v>
      </c>
      <c r="G14" s="500"/>
      <c r="H14" s="500"/>
      <c r="I14" s="132"/>
      <c r="J14" s="488" t="s">
        <v>31</v>
      </c>
      <c r="K14" s="511" t="s">
        <v>32</v>
      </c>
      <c r="L14" s="511" t="s">
        <v>33</v>
      </c>
      <c r="M14" s="511" t="s">
        <v>34</v>
      </c>
      <c r="N14" s="511" t="s">
        <v>35</v>
      </c>
      <c r="O14" s="511" t="s">
        <v>36</v>
      </c>
      <c r="P14" s="511" t="s">
        <v>37</v>
      </c>
      <c r="Q14" s="496"/>
      <c r="R14" s="497"/>
      <c r="S14" s="510" t="s">
        <v>21</v>
      </c>
      <c r="T14" s="510" t="s">
        <v>38</v>
      </c>
      <c r="U14" s="510" t="s">
        <v>39</v>
      </c>
      <c r="V14" s="510" t="s">
        <v>40</v>
      </c>
      <c r="W14" s="510" t="s">
        <v>41</v>
      </c>
      <c r="X14" s="510" t="s">
        <v>36</v>
      </c>
      <c r="Y14" s="510" t="s">
        <v>93</v>
      </c>
      <c r="Z14" s="499"/>
      <c r="AA14" s="55"/>
      <c r="AB14" s="219"/>
      <c r="AC14" s="219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</row>
    <row r="15" spans="1:72" s="57" customFormat="1" ht="69.75" customHeight="1" thickBot="1">
      <c r="A15" s="56"/>
      <c r="B15" s="492"/>
      <c r="C15" s="134" t="s">
        <v>42</v>
      </c>
      <c r="D15" s="134" t="s">
        <v>43</v>
      </c>
      <c r="E15" s="488"/>
      <c r="F15" s="133" t="s">
        <v>32</v>
      </c>
      <c r="G15" s="133" t="s">
        <v>44</v>
      </c>
      <c r="H15" s="133" t="s">
        <v>34</v>
      </c>
      <c r="I15" s="133" t="s">
        <v>45</v>
      </c>
      <c r="J15" s="488"/>
      <c r="K15" s="511"/>
      <c r="L15" s="511"/>
      <c r="M15" s="511"/>
      <c r="N15" s="511"/>
      <c r="O15" s="511"/>
      <c r="P15" s="511"/>
      <c r="Q15" s="496"/>
      <c r="R15" s="497"/>
      <c r="S15" s="510"/>
      <c r="T15" s="510"/>
      <c r="U15" s="510"/>
      <c r="V15" s="510"/>
      <c r="W15" s="510"/>
      <c r="X15" s="510"/>
      <c r="Y15" s="510" t="s">
        <v>93</v>
      </c>
      <c r="Z15" s="499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</row>
    <row r="16" spans="1:72" s="57" customFormat="1" ht="15.75" customHeight="1" thickBot="1">
      <c r="A16" s="56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T16" s="115"/>
      <c r="U16" s="115"/>
      <c r="V16" s="115"/>
      <c r="W16" s="115"/>
      <c r="X16" s="115"/>
      <c r="Y16" s="115"/>
      <c r="Z16" s="11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</row>
    <row r="17" spans="1:72" s="4" customFormat="1" ht="56.25" customHeight="1">
      <c r="A17" s="58"/>
      <c r="B17" s="59" t="s">
        <v>46</v>
      </c>
      <c r="C17" s="257">
        <f>PDM!C5</f>
        <v>163542961.36000001</v>
      </c>
      <c r="D17" s="257">
        <f>PDM!G42</f>
        <v>155049466.47000003</v>
      </c>
      <c r="E17" s="258">
        <v>31676275.339999996</v>
      </c>
      <c r="F17" s="258">
        <v>12008923.990000002</v>
      </c>
      <c r="G17" s="258">
        <v>22377749.390000001</v>
      </c>
      <c r="H17" s="258">
        <v>230985.65000000002</v>
      </c>
      <c r="I17" s="259">
        <v>0</v>
      </c>
      <c r="J17" s="258">
        <f>SUM(E17:I17)</f>
        <v>66293934.369999997</v>
      </c>
      <c r="K17" s="258"/>
      <c r="L17" s="258"/>
      <c r="M17" s="258"/>
      <c r="N17" s="258"/>
      <c r="O17" s="258"/>
      <c r="P17" s="258"/>
      <c r="Q17" s="258"/>
      <c r="R17" s="258"/>
      <c r="S17" s="258">
        <f>J17</f>
        <v>66293934.369999997</v>
      </c>
      <c r="T17" s="257">
        <v>0</v>
      </c>
      <c r="U17" s="257">
        <v>0</v>
      </c>
      <c r="V17" s="257">
        <v>0</v>
      </c>
      <c r="W17" s="257">
        <v>0</v>
      </c>
      <c r="X17" s="257">
        <v>0</v>
      </c>
      <c r="Y17" s="257">
        <v>0</v>
      </c>
      <c r="Z17" s="245">
        <f>C17-S17</f>
        <v>97249026.99000001</v>
      </c>
      <c r="AA17" s="60"/>
      <c r="AB17" s="58"/>
      <c r="AC17" s="419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</row>
    <row r="18" spans="1:72" s="4" customFormat="1" ht="69" customHeight="1">
      <c r="A18" s="58"/>
      <c r="B18" s="63" t="s">
        <v>200</v>
      </c>
      <c r="C18" s="260">
        <f>'PRESUP. PART.'!C5:E5</f>
        <v>14600000</v>
      </c>
      <c r="D18" s="260">
        <f>'PRESUP. PART.'!G28</f>
        <v>14333424.76</v>
      </c>
      <c r="E18" s="260">
        <v>3866469.1300000008</v>
      </c>
      <c r="F18" s="262">
        <v>0</v>
      </c>
      <c r="G18" s="262">
        <v>0</v>
      </c>
      <c r="H18" s="261">
        <v>0</v>
      </c>
      <c r="I18" s="261">
        <v>0</v>
      </c>
      <c r="J18" s="262">
        <f>SUM(E18:I18)</f>
        <v>3866469.1300000008</v>
      </c>
      <c r="K18" s="260"/>
      <c r="L18" s="260"/>
      <c r="M18" s="260"/>
      <c r="N18" s="260"/>
      <c r="O18" s="260"/>
      <c r="P18" s="260"/>
      <c r="Q18" s="260"/>
      <c r="R18" s="260"/>
      <c r="S18" s="262">
        <f>J18</f>
        <v>3866469.1300000008</v>
      </c>
      <c r="T18" s="262">
        <v>0</v>
      </c>
      <c r="U18" s="262">
        <v>0</v>
      </c>
      <c r="V18" s="262">
        <v>0</v>
      </c>
      <c r="W18" s="262">
        <v>0</v>
      </c>
      <c r="X18" s="262">
        <v>0</v>
      </c>
      <c r="Y18" s="262">
        <v>0</v>
      </c>
      <c r="Z18" s="345">
        <f>C18-S18</f>
        <v>10733530.869999999</v>
      </c>
      <c r="AA18" s="62"/>
      <c r="AB18" s="58"/>
      <c r="AC18" s="419"/>
      <c r="AD18" s="58"/>
      <c r="AE18" s="58"/>
      <c r="AF18" s="58"/>
      <c r="AG18" s="64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</row>
    <row r="19" spans="1:72" s="4" customFormat="1" ht="69" customHeight="1">
      <c r="A19" s="58"/>
      <c r="B19" s="63" t="s">
        <v>52</v>
      </c>
      <c r="C19" s="260">
        <v>888389340</v>
      </c>
      <c r="D19" s="260">
        <f>'FORTAMUN-DF'!G23</f>
        <v>862079592.04999995</v>
      </c>
      <c r="E19" s="262">
        <v>0</v>
      </c>
      <c r="F19" s="262">
        <v>0</v>
      </c>
      <c r="G19" s="262">
        <v>0</v>
      </c>
      <c r="H19" s="261">
        <v>0</v>
      </c>
      <c r="I19" s="261">
        <v>0</v>
      </c>
      <c r="J19" s="261">
        <f>SUM(E19:I19)</f>
        <v>0</v>
      </c>
      <c r="K19" s="260"/>
      <c r="L19" s="260"/>
      <c r="M19" s="260"/>
      <c r="N19" s="260"/>
      <c r="O19" s="260"/>
      <c r="P19" s="260"/>
      <c r="Q19" s="260"/>
      <c r="R19" s="260"/>
      <c r="S19" s="263">
        <f>J19</f>
        <v>0</v>
      </c>
      <c r="T19" s="260">
        <v>248117436.11000007</v>
      </c>
      <c r="U19" s="260">
        <v>54351100.32</v>
      </c>
      <c r="V19" s="260">
        <v>3628945.56</v>
      </c>
      <c r="W19" s="261">
        <v>0</v>
      </c>
      <c r="X19" s="261">
        <v>0</v>
      </c>
      <c r="Y19" s="260">
        <v>50218609.770000003</v>
      </c>
      <c r="Z19" s="61">
        <f>C19-T19-U19-V19-W19-X19-Y19</f>
        <v>532073248.23999989</v>
      </c>
      <c r="AA19" s="62"/>
      <c r="AB19" s="58"/>
      <c r="AC19" s="419"/>
      <c r="AD19" s="58"/>
      <c r="AE19" s="58"/>
      <c r="AF19" s="58"/>
      <c r="AG19" s="64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</row>
    <row r="20" spans="1:72" s="4" customFormat="1" ht="69" customHeight="1">
      <c r="A20" s="58"/>
      <c r="B20" s="209" t="s">
        <v>59</v>
      </c>
      <c r="C20" s="264">
        <f>'FAISMUN '!C7:D7</f>
        <v>243450097</v>
      </c>
      <c r="D20" s="262">
        <f>'FAISMUN '!G41</f>
        <v>158561754.40999997</v>
      </c>
      <c r="E20" s="264">
        <v>25732539.07</v>
      </c>
      <c r="F20" s="262">
        <v>0</v>
      </c>
      <c r="G20" s="263">
        <v>0</v>
      </c>
      <c r="H20" s="260">
        <v>100615.03</v>
      </c>
      <c r="I20" s="263">
        <v>0</v>
      </c>
      <c r="J20" s="262">
        <f>SUM(E20:I20)</f>
        <v>25833154.100000001</v>
      </c>
      <c r="K20" s="264"/>
      <c r="L20" s="264"/>
      <c r="M20" s="264"/>
      <c r="N20" s="264"/>
      <c r="O20" s="264"/>
      <c r="P20" s="263"/>
      <c r="Q20" s="264"/>
      <c r="R20" s="264"/>
      <c r="S20" s="263">
        <f>J20</f>
        <v>25833154.100000001</v>
      </c>
      <c r="T20" s="265">
        <v>0</v>
      </c>
      <c r="U20" s="263">
        <v>0</v>
      </c>
      <c r="V20" s="265">
        <v>0</v>
      </c>
      <c r="W20" s="262">
        <v>0</v>
      </c>
      <c r="X20" s="263">
        <v>0</v>
      </c>
      <c r="Y20" s="264">
        <v>23545285.379999999</v>
      </c>
      <c r="Z20" s="61">
        <f>C20-S20-T20-U20-V20-W20-X20-Y20</f>
        <v>194071657.52000001</v>
      </c>
      <c r="AA20" s="62"/>
      <c r="AB20" s="58"/>
      <c r="AC20" s="419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</row>
    <row r="21" spans="1:72" s="58" customFormat="1" ht="70.5" thickBot="1">
      <c r="B21" s="210" t="s">
        <v>98</v>
      </c>
      <c r="C21" s="266">
        <v>12787.84</v>
      </c>
      <c r="D21" s="266">
        <v>0</v>
      </c>
      <c r="E21" s="266">
        <v>0</v>
      </c>
      <c r="F21" s="266">
        <v>0</v>
      </c>
      <c r="G21" s="266">
        <v>0</v>
      </c>
      <c r="H21" s="266">
        <v>0</v>
      </c>
      <c r="I21" s="266">
        <v>0</v>
      </c>
      <c r="J21" s="267">
        <f>SUM(E21:I21)</f>
        <v>0</v>
      </c>
      <c r="K21" s="266"/>
      <c r="L21" s="268"/>
      <c r="M21" s="268"/>
      <c r="N21" s="268"/>
      <c r="O21" s="268"/>
      <c r="P21" s="268"/>
      <c r="Q21" s="268"/>
      <c r="R21" s="268"/>
      <c r="S21" s="268"/>
      <c r="T21" s="266">
        <v>0</v>
      </c>
      <c r="U21" s="266">
        <v>0</v>
      </c>
      <c r="V21" s="266">
        <v>0</v>
      </c>
      <c r="W21" s="269">
        <v>0</v>
      </c>
      <c r="X21" s="266">
        <v>0</v>
      </c>
      <c r="Y21" s="266">
        <v>0</v>
      </c>
      <c r="Z21" s="130">
        <f>C21-S21-T21-V21-W21-X21-U21-Y21</f>
        <v>12787.84</v>
      </c>
      <c r="AA21" s="151"/>
      <c r="AB21" s="420"/>
      <c r="AC21" s="419"/>
    </row>
    <row r="22" spans="1:72" s="67" customFormat="1" ht="78.75" customHeight="1" thickBot="1">
      <c r="A22" s="65"/>
      <c r="B22" s="112"/>
      <c r="C22" s="66">
        <f t="shared" ref="C22:X22" si="0">SUM(C17:C21)</f>
        <v>1309995186.2</v>
      </c>
      <c r="D22" s="66">
        <f t="shared" si="0"/>
        <v>1190024237.6900001</v>
      </c>
      <c r="E22" s="66">
        <f t="shared" si="0"/>
        <v>61275283.539999999</v>
      </c>
      <c r="F22" s="66">
        <f t="shared" si="0"/>
        <v>12008923.990000002</v>
      </c>
      <c r="G22" s="66">
        <f t="shared" si="0"/>
        <v>22377749.390000001</v>
      </c>
      <c r="H22" s="66">
        <f t="shared" si="0"/>
        <v>331600.68000000005</v>
      </c>
      <c r="I22" s="66">
        <f t="shared" si="0"/>
        <v>0</v>
      </c>
      <c r="J22" s="66">
        <f t="shared" si="0"/>
        <v>95993557.599999994</v>
      </c>
      <c r="K22" s="66">
        <f t="shared" si="0"/>
        <v>0</v>
      </c>
      <c r="L22" s="66">
        <f t="shared" si="0"/>
        <v>0</v>
      </c>
      <c r="M22" s="66">
        <f t="shared" si="0"/>
        <v>0</v>
      </c>
      <c r="N22" s="66">
        <f t="shared" si="0"/>
        <v>0</v>
      </c>
      <c r="O22" s="66">
        <f t="shared" si="0"/>
        <v>0</v>
      </c>
      <c r="P22" s="66">
        <f t="shared" si="0"/>
        <v>0</v>
      </c>
      <c r="Q22" s="66">
        <f t="shared" si="0"/>
        <v>0</v>
      </c>
      <c r="R22" s="66">
        <f t="shared" si="0"/>
        <v>0</v>
      </c>
      <c r="S22" s="66">
        <f t="shared" si="0"/>
        <v>95993557.599999994</v>
      </c>
      <c r="T22" s="66">
        <f t="shared" si="0"/>
        <v>248117436.11000007</v>
      </c>
      <c r="U22" s="204">
        <f t="shared" si="0"/>
        <v>54351100.32</v>
      </c>
      <c r="V22" s="204">
        <f t="shared" si="0"/>
        <v>3628945.56</v>
      </c>
      <c r="W22" s="129">
        <f t="shared" si="0"/>
        <v>0</v>
      </c>
      <c r="X22" s="204">
        <f t="shared" si="0"/>
        <v>0</v>
      </c>
      <c r="Y22" s="204">
        <f>SUM(Y15:Y21)</f>
        <v>73763895.150000006</v>
      </c>
      <c r="Z22" s="66">
        <f>SUM(Z17:Z21)</f>
        <v>834140251.45999992</v>
      </c>
      <c r="AA22" s="110"/>
      <c r="AB22" s="131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</row>
    <row r="23" spans="1:72" s="67" customFormat="1" ht="36" customHeight="1" thickTop="1">
      <c r="A23" s="65"/>
      <c r="B23" s="416"/>
      <c r="C23" s="68"/>
      <c r="D23" s="111"/>
      <c r="E23" s="69"/>
      <c r="F23" s="158"/>
      <c r="G23" s="158"/>
      <c r="H23" s="68"/>
      <c r="I23" s="69"/>
      <c r="J23" s="68"/>
      <c r="K23" s="69"/>
      <c r="L23" s="69"/>
      <c r="M23" s="69"/>
      <c r="N23" s="69"/>
      <c r="O23" s="69"/>
      <c r="P23" s="69"/>
      <c r="Q23" s="69"/>
      <c r="R23" s="69"/>
      <c r="S23" s="70"/>
      <c r="T23" s="69"/>
      <c r="U23" s="69"/>
      <c r="V23" s="69"/>
      <c r="W23" s="69"/>
      <c r="X23" s="69"/>
      <c r="Y23" s="69"/>
      <c r="Z23" s="69"/>
      <c r="AA23" s="65"/>
      <c r="AB23" s="65"/>
      <c r="AC23" s="131">
        <f>SUM(AC21:AC22)</f>
        <v>0</v>
      </c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</row>
    <row r="24" spans="1:72" s="4" customFormat="1" ht="35.1" customHeight="1">
      <c r="A24" s="58"/>
      <c r="B24" s="417"/>
      <c r="C24" s="71" t="s">
        <v>47</v>
      </c>
      <c r="D24" s="72">
        <v>1000</v>
      </c>
      <c r="E24" s="73">
        <f>F22</f>
        <v>12008923.990000002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>
        <f>F22</f>
        <v>12008923.990000002</v>
      </c>
      <c r="U24" s="233"/>
      <c r="V24" s="234"/>
      <c r="W24" s="482"/>
      <c r="X24" s="480"/>
      <c r="Y24" s="69"/>
      <c r="Z24" s="69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</row>
    <row r="25" spans="1:72" s="4" customFormat="1" ht="35.1" customHeight="1">
      <c r="A25" s="58"/>
      <c r="B25" s="418"/>
      <c r="C25" s="71" t="s">
        <v>47</v>
      </c>
      <c r="D25" s="72">
        <v>2000</v>
      </c>
      <c r="E25" s="73">
        <f>G22</f>
        <v>22377749.390000001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>
        <f>G22</f>
        <v>22377749.390000001</v>
      </c>
      <c r="U25" s="346"/>
      <c r="V25" s="234"/>
      <c r="W25" s="482"/>
      <c r="X25" s="480"/>
      <c r="Y25" s="69"/>
      <c r="Z25" s="69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</row>
    <row r="26" spans="1:72" s="4" customFormat="1" ht="35.1" customHeight="1">
      <c r="A26" s="58"/>
      <c r="B26" s="418"/>
      <c r="C26" s="71" t="s">
        <v>47</v>
      </c>
      <c r="D26" s="72">
        <v>3000</v>
      </c>
      <c r="E26" s="73">
        <f>H22</f>
        <v>331600.68000000005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>
        <f>H22</f>
        <v>331600.68000000005</v>
      </c>
      <c r="U26" s="235"/>
      <c r="V26" s="234"/>
      <c r="W26" s="482"/>
      <c r="X26" s="480"/>
      <c r="Y26" s="69"/>
      <c r="Z26" s="69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</row>
    <row r="27" spans="1:72" s="4" customFormat="1" ht="35.1" customHeight="1">
      <c r="A27" s="58"/>
      <c r="B27" s="418"/>
      <c r="C27" s="71" t="s">
        <v>47</v>
      </c>
      <c r="D27" s="72">
        <v>6000</v>
      </c>
      <c r="E27" s="73">
        <f>E22</f>
        <v>61275283.539999999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>
        <f>E22</f>
        <v>61275283.539999999</v>
      </c>
      <c r="U27" s="233"/>
      <c r="V27" s="234"/>
      <c r="W27" s="482"/>
      <c r="X27" s="481"/>
      <c r="Y27" s="205"/>
      <c r="Z27" s="76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</row>
    <row r="28" spans="1:72" s="4" customFormat="1" ht="35.1" customHeight="1" thickBot="1">
      <c r="A28" s="58"/>
      <c r="B28" s="77"/>
      <c r="C28" s="78" t="s">
        <v>6</v>
      </c>
      <c r="D28" s="79"/>
      <c r="E28" s="79">
        <f>SUM(E24:E27)</f>
        <v>95993557.599999994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>
        <f>S24+S25+S26+S27</f>
        <v>95993557.599999994</v>
      </c>
      <c r="U28" s="79"/>
      <c r="V28" s="236"/>
      <c r="W28" s="482"/>
      <c r="X28" s="481"/>
      <c r="Y28" s="20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</row>
    <row r="29" spans="1:72" s="4" customFormat="1" ht="35.1" customHeight="1" thickTop="1">
      <c r="A29" s="58"/>
      <c r="B29" s="77"/>
      <c r="C29" s="78"/>
      <c r="D29" s="79"/>
      <c r="E29" s="79"/>
      <c r="F29" s="79"/>
      <c r="G29" s="220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20"/>
      <c r="U29" s="79"/>
      <c r="V29" s="236"/>
      <c r="W29" s="483"/>
      <c r="X29" s="76"/>
      <c r="Y29" s="20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</row>
    <row r="30" spans="1:72" s="4" customFormat="1" ht="35.1" customHeight="1">
      <c r="A30" s="58"/>
      <c r="B30" s="512" t="s">
        <v>160</v>
      </c>
      <c r="C30" s="512"/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</row>
    <row r="31" spans="1:72" s="4" customFormat="1" ht="35.1" customHeight="1">
      <c r="A31" s="58"/>
      <c r="B31" s="77"/>
      <c r="C31" s="78"/>
      <c r="D31" s="79"/>
      <c r="E31" s="79"/>
      <c r="F31" s="79"/>
      <c r="G31" s="220"/>
      <c r="H31" s="79"/>
      <c r="I31" s="220"/>
      <c r="J31" s="221"/>
      <c r="K31" s="79"/>
      <c r="L31" s="79"/>
      <c r="M31" s="79"/>
      <c r="N31" s="79"/>
      <c r="O31" s="79"/>
      <c r="P31" s="79"/>
      <c r="Q31" s="79"/>
      <c r="R31" s="79"/>
      <c r="S31" s="120"/>
      <c r="T31" s="11"/>
      <c r="U31" s="79"/>
      <c r="V31" s="79"/>
      <c r="W31" s="81"/>
      <c r="X31" s="76"/>
      <c r="Y31" s="20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</row>
    <row r="32" spans="1:72" s="4" customFormat="1" ht="35.1" customHeight="1">
      <c r="A32" s="58"/>
      <c r="B32" s="509" t="s">
        <v>50</v>
      </c>
      <c r="C32" s="509"/>
      <c r="D32" s="82"/>
      <c r="E32" s="82"/>
      <c r="F32" s="76"/>
      <c r="G32" s="205"/>
      <c r="H32" s="76"/>
      <c r="I32" s="205"/>
      <c r="J32" s="222"/>
      <c r="K32" s="76"/>
      <c r="L32" s="76"/>
      <c r="M32" s="76"/>
      <c r="N32" s="76"/>
      <c r="O32" s="76"/>
      <c r="P32" s="76"/>
      <c r="Q32" s="76"/>
      <c r="R32" s="76"/>
      <c r="S32" s="76"/>
      <c r="T32" s="108"/>
      <c r="U32" s="76"/>
      <c r="V32" s="199" t="s">
        <v>51</v>
      </c>
      <c r="W32" s="199"/>
      <c r="X32" s="199"/>
      <c r="Y32" s="76"/>
      <c r="Z32" s="199"/>
      <c r="AA32" s="121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</row>
    <row r="33" spans="1:72" s="4" customFormat="1" ht="21.75" customHeight="1">
      <c r="A33" s="58"/>
      <c r="B33" s="504" t="s">
        <v>106</v>
      </c>
      <c r="C33" s="504"/>
      <c r="D33" s="117"/>
      <c r="E33" s="117"/>
      <c r="F33" s="117"/>
      <c r="G33" s="223"/>
      <c r="H33" s="117"/>
      <c r="I33" s="223"/>
      <c r="J33" s="224"/>
      <c r="K33" s="117"/>
      <c r="L33" s="117"/>
      <c r="M33" s="117"/>
      <c r="N33" s="117"/>
      <c r="O33" s="117"/>
      <c r="P33" s="117"/>
      <c r="Q33" s="117"/>
      <c r="R33" s="117"/>
      <c r="S33" s="117"/>
      <c r="T33" s="108"/>
      <c r="U33" s="76"/>
      <c r="V33" s="197" t="s">
        <v>58</v>
      </c>
      <c r="W33" s="197"/>
      <c r="X33" s="197"/>
      <c r="Y33" s="199"/>
      <c r="Z33" s="197"/>
      <c r="AA33" s="160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</row>
    <row r="34" spans="1:72" s="4" customFormat="1" ht="35.1" customHeight="1">
      <c r="A34" s="58"/>
      <c r="B34" s="505" t="s">
        <v>57</v>
      </c>
      <c r="C34" s="505"/>
      <c r="D34" s="118"/>
      <c r="E34" s="118"/>
      <c r="F34" s="118"/>
      <c r="G34" s="225"/>
      <c r="H34" s="118"/>
      <c r="I34" s="225"/>
      <c r="J34" s="226"/>
      <c r="K34" s="118"/>
      <c r="L34" s="118"/>
      <c r="M34" s="118"/>
      <c r="N34" s="118"/>
      <c r="O34" s="118"/>
      <c r="P34" s="118"/>
      <c r="Q34" s="118"/>
      <c r="R34" s="118"/>
      <c r="S34" s="118"/>
      <c r="T34" s="76"/>
      <c r="U34" s="508" t="s">
        <v>95</v>
      </c>
      <c r="V34" s="508"/>
      <c r="W34" s="508"/>
      <c r="X34" s="198"/>
      <c r="Y34" s="197"/>
      <c r="Z34" s="198"/>
      <c r="AA34" s="161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</row>
    <row r="35" spans="1:72" ht="35.1" customHeight="1">
      <c r="B35" s="83"/>
      <c r="C35" s="84"/>
      <c r="D35" s="85"/>
      <c r="E35" s="82"/>
      <c r="F35" s="84"/>
      <c r="G35" s="84"/>
      <c r="H35" s="84"/>
      <c r="I35" s="342"/>
      <c r="J35" s="343"/>
      <c r="K35" s="344"/>
      <c r="L35" s="84"/>
      <c r="M35" s="84"/>
      <c r="N35" s="84"/>
      <c r="O35" s="84"/>
      <c r="P35" s="84"/>
      <c r="Q35" s="84"/>
      <c r="R35" s="84"/>
      <c r="S35" s="86"/>
      <c r="T35" s="87"/>
      <c r="U35" s="87"/>
      <c r="V35" s="87"/>
      <c r="W35" s="161"/>
      <c r="X35" s="161"/>
      <c r="Y35" s="198"/>
      <c r="Z35" s="161"/>
      <c r="AA35" s="161"/>
    </row>
    <row r="36" spans="1:72" ht="23.25" customHeight="1">
      <c r="B36" s="88"/>
      <c r="C36" s="89"/>
      <c r="D36" s="90"/>
      <c r="E36" s="82"/>
      <c r="F36" s="89"/>
      <c r="G36" s="84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506"/>
      <c r="T36" s="506"/>
      <c r="U36" s="506"/>
      <c r="V36" s="506"/>
      <c r="W36" s="506"/>
      <c r="X36" s="506"/>
      <c r="Y36" s="161"/>
      <c r="Z36" s="87"/>
    </row>
    <row r="37" spans="1:72" s="91" customFormat="1" ht="33.75" customHeight="1">
      <c r="B37" s="88"/>
      <c r="C37" s="92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242"/>
      <c r="T37" s="242"/>
      <c r="U37" s="242"/>
      <c r="V37" s="242"/>
      <c r="W37" s="242"/>
      <c r="X37" s="242"/>
      <c r="Y37" s="201"/>
    </row>
    <row r="38" spans="1:72" ht="20.25">
      <c r="B38" s="94"/>
      <c r="C38" s="89"/>
      <c r="D38" s="95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242"/>
      <c r="T38" s="242"/>
      <c r="U38" s="242"/>
      <c r="V38" s="242"/>
      <c r="W38" s="242"/>
      <c r="X38" s="242"/>
      <c r="Y38" s="202"/>
    </row>
    <row r="39" spans="1:72">
      <c r="B39" s="96"/>
      <c r="C39" s="97"/>
      <c r="D39" s="98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202"/>
    </row>
    <row r="40" spans="1:72" hidden="1">
      <c r="B40" s="96"/>
      <c r="C40" s="96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507"/>
      <c r="O40" s="507"/>
      <c r="P40" s="507"/>
      <c r="Q40" s="507"/>
      <c r="R40" s="507"/>
      <c r="S40" s="97"/>
      <c r="T40" s="97"/>
      <c r="U40" s="97"/>
      <c r="V40" s="97"/>
      <c r="W40" s="97"/>
      <c r="X40" s="97"/>
      <c r="Y40" s="97"/>
    </row>
    <row r="41" spans="1:72" ht="15.75" hidden="1">
      <c r="B41" s="501"/>
      <c r="C41" s="501"/>
      <c r="D41" s="96"/>
      <c r="E41" s="97"/>
      <c r="F41" s="97"/>
      <c r="G41" s="97"/>
      <c r="H41" s="97"/>
      <c r="I41" s="97"/>
      <c r="J41" s="97"/>
      <c r="K41" s="97"/>
      <c r="L41" s="97"/>
      <c r="M41" s="99"/>
      <c r="N41" s="503" t="s">
        <v>48</v>
      </c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97"/>
    </row>
    <row r="42" spans="1:72" ht="15" hidden="1" customHeight="1">
      <c r="B42" s="501"/>
      <c r="C42" s="501"/>
      <c r="D42" s="96"/>
      <c r="E42" s="97"/>
      <c r="F42" s="97"/>
      <c r="G42" s="97"/>
      <c r="H42" s="97"/>
      <c r="I42" s="97"/>
      <c r="J42" s="97"/>
      <c r="K42" s="97"/>
      <c r="L42" s="97"/>
      <c r="M42" s="100"/>
      <c r="N42" s="502" t="s">
        <v>49</v>
      </c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97"/>
    </row>
    <row r="43" spans="1:72" ht="15.75" hidden="1">
      <c r="B43" s="96"/>
      <c r="C43" s="96"/>
      <c r="D43" s="96"/>
      <c r="E43" s="97"/>
      <c r="F43" s="97"/>
      <c r="G43" s="97"/>
      <c r="H43" s="97"/>
      <c r="I43" s="97"/>
      <c r="J43" s="97"/>
      <c r="K43" s="97"/>
      <c r="L43" s="97"/>
      <c r="M43" s="100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200"/>
    </row>
    <row r="44" spans="1:72" ht="15.75">
      <c r="B44" s="101"/>
      <c r="C44" s="97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200"/>
      <c r="AA44" s="102"/>
    </row>
    <row r="45" spans="1:72">
      <c r="B45" s="96"/>
      <c r="C45" s="97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spans="1:72">
      <c r="B46" s="96"/>
      <c r="C46" s="97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101"/>
      <c r="P46" s="101"/>
      <c r="Q46" s="101"/>
      <c r="R46" s="101"/>
      <c r="S46" s="97"/>
      <c r="T46" s="97"/>
      <c r="U46" s="97"/>
      <c r="V46" s="97"/>
      <c r="W46" s="97"/>
      <c r="X46" s="97"/>
      <c r="Y46" s="97"/>
    </row>
    <row r="47" spans="1:72">
      <c r="B47" s="96"/>
      <c r="C47" s="98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spans="1:72" ht="24.95" customHeight="1">
      <c r="B48" s="45"/>
      <c r="C48" s="46"/>
      <c r="K48" s="103"/>
      <c r="L48" s="103"/>
      <c r="M48" s="103"/>
      <c r="N48" s="104"/>
      <c r="O48" s="104"/>
      <c r="Q48" s="104"/>
      <c r="Y48" s="97"/>
    </row>
    <row r="49" spans="2:25" ht="24.95" customHeight="1">
      <c r="K49" s="103"/>
      <c r="L49" s="103"/>
      <c r="M49" s="103"/>
      <c r="N49" s="105"/>
      <c r="O49" s="104"/>
      <c r="P49" s="104"/>
      <c r="Q49" s="104"/>
      <c r="Y49" s="97"/>
    </row>
    <row r="50" spans="2:25" ht="24.95" customHeight="1">
      <c r="K50" s="106"/>
      <c r="L50" s="106"/>
      <c r="M50" s="106"/>
      <c r="N50" s="105"/>
      <c r="O50" s="104"/>
      <c r="Q50" s="104"/>
    </row>
    <row r="51" spans="2:25" ht="24.95" customHeight="1">
      <c r="K51" s="106"/>
      <c r="L51" s="106"/>
      <c r="M51" s="106"/>
      <c r="N51" s="105"/>
      <c r="O51" s="104"/>
      <c r="P51" s="107"/>
      <c r="Q51" s="104"/>
    </row>
    <row r="52" spans="2:25" ht="24.95" customHeight="1">
      <c r="P52" s="108"/>
    </row>
    <row r="53" spans="2:25" ht="24.95" customHeight="1">
      <c r="B53" s="109"/>
      <c r="P53" s="108"/>
    </row>
    <row r="54" spans="2:25" ht="24.95" customHeight="1">
      <c r="B54" s="45"/>
      <c r="O54" s="108"/>
      <c r="P54" s="108"/>
    </row>
    <row r="55" spans="2:25" ht="24.95" customHeight="1">
      <c r="B55" s="46"/>
      <c r="O55" s="108"/>
    </row>
    <row r="56" spans="2:25" ht="24.95" customHeight="1">
      <c r="O56" s="108"/>
    </row>
    <row r="57" spans="2:25" ht="24.95" customHeight="1"/>
    <row r="58" spans="2:25" ht="24.95" customHeight="1"/>
    <row r="59" spans="2:25" ht="24.95" customHeight="1"/>
    <row r="60" spans="2:25" ht="24.95" customHeight="1"/>
  </sheetData>
  <mergeCells count="41">
    <mergeCell ref="B10:Z10"/>
    <mergeCell ref="B32:C32"/>
    <mergeCell ref="X14:X15"/>
    <mergeCell ref="P14:P15"/>
    <mergeCell ref="S14:S15"/>
    <mergeCell ref="T14:T15"/>
    <mergeCell ref="U14:U15"/>
    <mergeCell ref="V14:V15"/>
    <mergeCell ref="K14:K15"/>
    <mergeCell ref="B30:Z30"/>
    <mergeCell ref="Y14:Y15"/>
    <mergeCell ref="W14:W15"/>
    <mergeCell ref="L14:L15"/>
    <mergeCell ref="M14:M15"/>
    <mergeCell ref="N14:N15"/>
    <mergeCell ref="O14:O15"/>
    <mergeCell ref="B42:C42"/>
    <mergeCell ref="N42:X43"/>
    <mergeCell ref="B41:C41"/>
    <mergeCell ref="N41:X41"/>
    <mergeCell ref="B33:C33"/>
    <mergeCell ref="B34:C34"/>
    <mergeCell ref="S36:X36"/>
    <mergeCell ref="N40:R40"/>
    <mergeCell ref="U34:W34"/>
    <mergeCell ref="X12:Z12"/>
    <mergeCell ref="J14:J15"/>
    <mergeCell ref="B6:Z6"/>
    <mergeCell ref="B7:Z7"/>
    <mergeCell ref="B8:Z8"/>
    <mergeCell ref="B9:Z9"/>
    <mergeCell ref="B13:B15"/>
    <mergeCell ref="C13:D14"/>
    <mergeCell ref="E13:J13"/>
    <mergeCell ref="K13:P13"/>
    <mergeCell ref="Q13:Q15"/>
    <mergeCell ref="R13:R15"/>
    <mergeCell ref="S13:X13"/>
    <mergeCell ref="Z13:Z15"/>
    <mergeCell ref="E14:E15"/>
    <mergeCell ref="F14:H14"/>
  </mergeCells>
  <printOptions horizontalCentered="1"/>
  <pageMargins left="0" right="0" top="0" bottom="0" header="0.31496062992125984" footer="0.31496062992125984"/>
  <pageSetup scale="4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pane ySplit="1" topLeftCell="A37" activePane="bottomLeft" state="frozen"/>
      <selection pane="bottomLeft" sqref="A1:T44"/>
    </sheetView>
  </sheetViews>
  <sheetFormatPr baseColWidth="10" defaultRowHeight="15"/>
  <cols>
    <col min="1" max="1" width="9.42578125" customWidth="1"/>
    <col min="2" max="2" width="14.140625" customWidth="1"/>
    <col min="3" max="3" width="16.7109375" customWidth="1"/>
    <col min="4" max="4" width="5.7109375" customWidth="1"/>
    <col min="5" max="5" width="7.7109375" customWidth="1"/>
    <col min="6" max="6" width="33.42578125" customWidth="1"/>
    <col min="7" max="7" width="13.7109375" customWidth="1"/>
    <col min="8" max="8" width="13.28515625" customWidth="1"/>
    <col min="9" max="9" width="15.42578125" customWidth="1"/>
    <col min="10" max="10" width="7.5703125" customWidth="1"/>
    <col min="11" max="11" width="9.28515625" style="10" customWidth="1"/>
    <col min="12" max="12" width="7.85546875" style="10" customWidth="1"/>
    <col min="13" max="13" width="8.42578125" customWidth="1"/>
    <col min="14" max="14" width="7.7109375" customWidth="1"/>
    <col min="15" max="15" width="9.140625" customWidth="1"/>
    <col min="16" max="16" width="9" customWidth="1"/>
    <col min="17" max="17" width="8.5703125" style="5" customWidth="1"/>
    <col min="18" max="18" width="11.7109375" customWidth="1"/>
    <col min="19" max="19" width="21.710937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>
      <c r="F1" s="2"/>
    </row>
    <row r="2" spans="1:20" ht="58.5" customHeight="1">
      <c r="A2" s="513" t="s">
        <v>12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</row>
    <row r="3" spans="1:20" ht="40.5" customHeight="1">
      <c r="A3" s="571" t="s">
        <v>330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486"/>
      <c r="T3" s="486"/>
    </row>
    <row r="4" spans="1:20" ht="19.5" thickBot="1">
      <c r="A4" s="514" t="s">
        <v>329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</row>
    <row r="5" spans="1:20" s="4" customFormat="1" ht="24.95" customHeight="1">
      <c r="A5" s="519" t="s">
        <v>10</v>
      </c>
      <c r="B5" s="520"/>
      <c r="C5" s="521">
        <v>163542961.36000001</v>
      </c>
      <c r="D5" s="521">
        <v>163542961.35999995</v>
      </c>
      <c r="E5" s="522">
        <v>163542961.35999995</v>
      </c>
      <c r="F5" s="156"/>
      <c r="G5" s="232"/>
      <c r="H5" s="232"/>
      <c r="J5" s="7"/>
      <c r="K5" s="3"/>
      <c r="L5" s="3"/>
      <c r="Q5" s="5"/>
    </row>
    <row r="6" spans="1:20" s="4" customFormat="1" ht="18.75" customHeight="1">
      <c r="A6" s="533" t="s">
        <v>11</v>
      </c>
      <c r="B6" s="534"/>
      <c r="C6" s="525">
        <f>G42</f>
        <v>155049466.47000003</v>
      </c>
      <c r="D6" s="526"/>
      <c r="E6" s="527"/>
      <c r="F6" s="156"/>
      <c r="G6" s="152"/>
      <c r="H6" s="152"/>
      <c r="J6" s="7"/>
      <c r="K6" s="3"/>
      <c r="L6" s="3"/>
      <c r="Q6" s="5"/>
    </row>
    <row r="7" spans="1:20" s="4" customFormat="1" ht="24.95" customHeight="1">
      <c r="A7" s="523" t="s">
        <v>0</v>
      </c>
      <c r="B7" s="524"/>
      <c r="C7" s="525">
        <f>H42</f>
        <v>66293849.370000005</v>
      </c>
      <c r="D7" s="526"/>
      <c r="E7" s="527"/>
      <c r="F7" s="6"/>
      <c r="G7" s="152"/>
      <c r="H7" s="152"/>
      <c r="J7" s="7"/>
      <c r="K7" s="3"/>
      <c r="L7" s="3"/>
      <c r="Q7" s="5"/>
    </row>
    <row r="8" spans="1:20" s="4" customFormat="1" ht="24.95" customHeight="1" thickBot="1">
      <c r="A8" s="528" t="s">
        <v>1</v>
      </c>
      <c r="B8" s="529"/>
      <c r="C8" s="530">
        <f>I42</f>
        <v>88755617.100000009</v>
      </c>
      <c r="D8" s="531"/>
      <c r="E8" s="532"/>
      <c r="F8" s="8"/>
      <c r="G8" s="6"/>
      <c r="H8" s="6"/>
      <c r="J8" s="7"/>
      <c r="K8" s="3"/>
      <c r="L8" s="3"/>
      <c r="Q8" s="5"/>
    </row>
    <row r="9" spans="1:20">
      <c r="G9" s="128"/>
      <c r="H9" s="45"/>
      <c r="K9" s="45"/>
    </row>
    <row r="10" spans="1:20" ht="15.75" thickBot="1">
      <c r="G10" s="128"/>
      <c r="H10" s="45"/>
      <c r="I10" s="45"/>
      <c r="K10" s="45"/>
    </row>
    <row r="11" spans="1:20" s="10" customFormat="1" ht="16.5" thickTop="1" thickBot="1">
      <c r="A11" s="12"/>
      <c r="B11" s="12"/>
      <c r="C11" s="12"/>
      <c r="D11" s="12"/>
      <c r="E11" s="13"/>
      <c r="F11" s="12"/>
      <c r="G11" s="182" t="s">
        <v>2</v>
      </c>
      <c r="H11" s="183" t="s">
        <v>3</v>
      </c>
      <c r="I11" s="211" t="s">
        <v>4</v>
      </c>
      <c r="J11" s="14"/>
      <c r="K11" s="15"/>
      <c r="L11" s="15"/>
      <c r="M11" s="16"/>
      <c r="N11" s="16"/>
      <c r="O11" s="16"/>
      <c r="P11" s="17"/>
      <c r="Q11" s="17"/>
      <c r="R11" s="17"/>
      <c r="S11" s="518" t="s">
        <v>292</v>
      </c>
      <c r="T11" s="518"/>
    </row>
    <row r="12" spans="1:20" s="10" customFormat="1" ht="19.5" customHeight="1" thickBot="1">
      <c r="A12" s="165" t="s">
        <v>73</v>
      </c>
      <c r="B12" s="164" t="s">
        <v>74</v>
      </c>
      <c r="C12" s="164" t="s">
        <v>75</v>
      </c>
      <c r="D12" s="516" t="s">
        <v>76</v>
      </c>
      <c r="E12" s="174" t="s">
        <v>77</v>
      </c>
      <c r="F12" s="516" t="s">
        <v>5</v>
      </c>
      <c r="G12" s="537" t="s">
        <v>6</v>
      </c>
      <c r="H12" s="539" t="s">
        <v>6</v>
      </c>
      <c r="I12" s="539" t="s">
        <v>6</v>
      </c>
      <c r="J12" s="164" t="s">
        <v>60</v>
      </c>
      <c r="K12" s="164" t="s">
        <v>61</v>
      </c>
      <c r="L12" s="164" t="s">
        <v>62</v>
      </c>
      <c r="M12" s="515" t="s">
        <v>63</v>
      </c>
      <c r="N12" s="515"/>
      <c r="O12" s="515" t="s">
        <v>7</v>
      </c>
      <c r="P12" s="515"/>
      <c r="Q12" s="515"/>
      <c r="R12" s="535" t="s">
        <v>82</v>
      </c>
      <c r="S12" s="516" t="s">
        <v>8</v>
      </c>
      <c r="T12" s="164" t="s">
        <v>64</v>
      </c>
    </row>
    <row r="13" spans="1:20" s="10" customFormat="1" ht="24.75" customHeight="1" thickTop="1" thickBot="1">
      <c r="A13" s="167" t="s">
        <v>78</v>
      </c>
      <c r="B13" s="167" t="s">
        <v>79</v>
      </c>
      <c r="C13" s="167" t="s">
        <v>80</v>
      </c>
      <c r="D13" s="517"/>
      <c r="E13" s="175" t="s">
        <v>81</v>
      </c>
      <c r="F13" s="517"/>
      <c r="G13" s="538"/>
      <c r="H13" s="540"/>
      <c r="I13" s="540"/>
      <c r="J13" s="167" t="s">
        <v>65</v>
      </c>
      <c r="K13" s="168" t="s">
        <v>66</v>
      </c>
      <c r="L13" s="167" t="s">
        <v>67</v>
      </c>
      <c r="M13" s="169" t="s">
        <v>68</v>
      </c>
      <c r="N13" s="170" t="s">
        <v>69</v>
      </c>
      <c r="O13" s="171" t="s">
        <v>6</v>
      </c>
      <c r="P13" s="169" t="s">
        <v>70</v>
      </c>
      <c r="Q13" s="169" t="s">
        <v>71</v>
      </c>
      <c r="R13" s="536"/>
      <c r="S13" s="517"/>
      <c r="T13" s="167" t="s">
        <v>72</v>
      </c>
    </row>
    <row r="14" spans="1:20" s="159" customFormat="1" ht="42.75">
      <c r="A14" s="135" t="s">
        <v>13</v>
      </c>
      <c r="B14" s="136">
        <v>45322</v>
      </c>
      <c r="C14" s="137" t="s">
        <v>100</v>
      </c>
      <c r="D14" s="138" t="s">
        <v>14</v>
      </c>
      <c r="E14" s="162">
        <v>2</v>
      </c>
      <c r="F14" s="139" t="s">
        <v>53</v>
      </c>
      <c r="G14" s="237">
        <v>1987453.65</v>
      </c>
      <c r="H14" s="406">
        <v>1026074.99</v>
      </c>
      <c r="I14" s="409">
        <f>G14-H14</f>
        <v>961378.65999999992</v>
      </c>
      <c r="J14" s="140" t="s">
        <v>18</v>
      </c>
      <c r="K14" s="407">
        <f>H14/G14</f>
        <v>0.51627618586224644</v>
      </c>
      <c r="L14" s="238">
        <v>0.56630000000000003</v>
      </c>
      <c r="M14" s="206" t="s">
        <v>101</v>
      </c>
      <c r="N14" s="239">
        <v>1</v>
      </c>
      <c r="O14" s="255">
        <v>948990</v>
      </c>
      <c r="P14" s="256">
        <v>379596</v>
      </c>
      <c r="Q14" s="256">
        <v>569394</v>
      </c>
      <c r="R14" s="240" t="s">
        <v>96</v>
      </c>
      <c r="S14" s="241" t="s">
        <v>96</v>
      </c>
      <c r="T14" s="142" t="s">
        <v>96</v>
      </c>
    </row>
    <row r="15" spans="1:20" ht="71.25">
      <c r="A15" s="143" t="s">
        <v>13</v>
      </c>
      <c r="B15" s="150">
        <v>45455</v>
      </c>
      <c r="C15" s="146" t="s">
        <v>263</v>
      </c>
      <c r="D15" s="147" t="s">
        <v>14</v>
      </c>
      <c r="E15" s="163">
        <v>4</v>
      </c>
      <c r="F15" s="148" t="s">
        <v>112</v>
      </c>
      <c r="G15" s="176">
        <v>21625236.120000001</v>
      </c>
      <c r="H15" s="410">
        <v>10841109.98</v>
      </c>
      <c r="I15" s="327">
        <f>G15-H15</f>
        <v>10784126.140000001</v>
      </c>
      <c r="J15" s="154" t="s">
        <v>18</v>
      </c>
      <c r="K15" s="408">
        <f t="shared" ref="K15:K40" si="0">H15/G15</f>
        <v>0.50131753104761012</v>
      </c>
      <c r="L15" s="212">
        <v>0.51190000000000002</v>
      </c>
      <c r="M15" s="155" t="s">
        <v>101</v>
      </c>
      <c r="N15" s="217">
        <v>1</v>
      </c>
      <c r="O15" s="141">
        <v>948990</v>
      </c>
      <c r="P15" s="173">
        <v>379596</v>
      </c>
      <c r="Q15" s="173">
        <v>569394</v>
      </c>
      <c r="R15" s="207" t="s">
        <v>96</v>
      </c>
      <c r="S15" s="144" t="s">
        <v>96</v>
      </c>
      <c r="T15" s="145" t="s">
        <v>96</v>
      </c>
    </row>
    <row r="16" spans="1:20" ht="63.75" customHeight="1">
      <c r="A16" s="143" t="s">
        <v>13</v>
      </c>
      <c r="B16" s="150">
        <v>45322</v>
      </c>
      <c r="C16" s="146" t="s">
        <v>102</v>
      </c>
      <c r="D16" s="147" t="s">
        <v>14</v>
      </c>
      <c r="E16" s="163">
        <v>5</v>
      </c>
      <c r="F16" s="148" t="s">
        <v>54</v>
      </c>
      <c r="G16" s="176">
        <v>3873886.12</v>
      </c>
      <c r="H16" s="153">
        <v>1551100.79</v>
      </c>
      <c r="I16" s="327">
        <f>G16-H16</f>
        <v>2322785.33</v>
      </c>
      <c r="J16" s="149" t="s">
        <v>18</v>
      </c>
      <c r="K16" s="408">
        <f t="shared" si="0"/>
        <v>0.40039917074278891</v>
      </c>
      <c r="L16" s="212">
        <v>0.45040000000000002</v>
      </c>
      <c r="M16" s="155" t="s">
        <v>101</v>
      </c>
      <c r="N16" s="217">
        <v>1</v>
      </c>
      <c r="O16" s="141">
        <v>948990</v>
      </c>
      <c r="P16" s="173">
        <v>379596</v>
      </c>
      <c r="Q16" s="173">
        <v>569394</v>
      </c>
      <c r="R16" s="207" t="s">
        <v>96</v>
      </c>
      <c r="S16" s="144" t="s">
        <v>96</v>
      </c>
      <c r="T16" s="145" t="s">
        <v>96</v>
      </c>
    </row>
    <row r="17" spans="1:20" ht="42.75">
      <c r="A17" s="143" t="s">
        <v>13</v>
      </c>
      <c r="B17" s="150">
        <v>45322</v>
      </c>
      <c r="C17" s="146" t="s">
        <v>103</v>
      </c>
      <c r="D17" s="147" t="s">
        <v>14</v>
      </c>
      <c r="E17" s="163">
        <v>6</v>
      </c>
      <c r="F17" s="148" t="s">
        <v>55</v>
      </c>
      <c r="G17" s="176">
        <v>1184074.77</v>
      </c>
      <c r="H17" s="153">
        <v>279536.78000000003</v>
      </c>
      <c r="I17" s="327">
        <f t="shared" ref="I17:I40" si="1">G17-H17</f>
        <v>904537.99</v>
      </c>
      <c r="J17" s="149" t="s">
        <v>18</v>
      </c>
      <c r="K17" s="408">
        <f t="shared" si="0"/>
        <v>0.23608034482484583</v>
      </c>
      <c r="L17" s="212">
        <v>0.28610000000000002</v>
      </c>
      <c r="M17" s="155" t="s">
        <v>101</v>
      </c>
      <c r="N17" s="217">
        <v>1</v>
      </c>
      <c r="O17" s="141">
        <v>948990</v>
      </c>
      <c r="P17" s="173">
        <v>379596</v>
      </c>
      <c r="Q17" s="173">
        <v>569394</v>
      </c>
      <c r="R17" s="207" t="s">
        <v>96</v>
      </c>
      <c r="S17" s="144" t="s">
        <v>96</v>
      </c>
      <c r="T17" s="145" t="s">
        <v>96</v>
      </c>
    </row>
    <row r="18" spans="1:20" ht="71.25">
      <c r="A18" s="143" t="s">
        <v>13</v>
      </c>
      <c r="B18" s="150">
        <v>45454</v>
      </c>
      <c r="C18" s="146" t="s">
        <v>264</v>
      </c>
      <c r="D18" s="147" t="s">
        <v>19</v>
      </c>
      <c r="E18" s="163">
        <v>8</v>
      </c>
      <c r="F18" s="148" t="s">
        <v>136</v>
      </c>
      <c r="G18" s="153">
        <v>30527709.620000001</v>
      </c>
      <c r="H18" s="176">
        <v>15809004.369999999</v>
      </c>
      <c r="I18" s="327">
        <f t="shared" si="1"/>
        <v>14718705.250000002</v>
      </c>
      <c r="J18" s="149" t="s">
        <v>18</v>
      </c>
      <c r="K18" s="408">
        <f t="shared" si="0"/>
        <v>0.51785753228086417</v>
      </c>
      <c r="L18" s="212">
        <v>0.36180000000000001</v>
      </c>
      <c r="M18" s="155" t="s">
        <v>101</v>
      </c>
      <c r="N18" s="217">
        <v>1</v>
      </c>
      <c r="O18" s="141">
        <v>948990</v>
      </c>
      <c r="P18" s="173">
        <v>379596</v>
      </c>
      <c r="Q18" s="173">
        <v>569394</v>
      </c>
      <c r="R18" s="207" t="s">
        <v>96</v>
      </c>
      <c r="S18" s="144" t="s">
        <v>96</v>
      </c>
      <c r="T18" s="145" t="s">
        <v>96</v>
      </c>
    </row>
    <row r="19" spans="1:20" ht="85.5">
      <c r="A19" s="143" t="s">
        <v>13</v>
      </c>
      <c r="B19" s="150">
        <v>45455</v>
      </c>
      <c r="C19" s="146" t="s">
        <v>265</v>
      </c>
      <c r="D19" s="147" t="s">
        <v>19</v>
      </c>
      <c r="E19" s="163">
        <v>9</v>
      </c>
      <c r="F19" s="148" t="s">
        <v>113</v>
      </c>
      <c r="G19" s="153">
        <v>7381772.8499999996</v>
      </c>
      <c r="H19" s="176">
        <v>3263055.12</v>
      </c>
      <c r="I19" s="327">
        <f t="shared" si="1"/>
        <v>4118717.7299999995</v>
      </c>
      <c r="J19" s="154" t="s">
        <v>18</v>
      </c>
      <c r="K19" s="408">
        <f t="shared" si="0"/>
        <v>0.44204220128502059</v>
      </c>
      <c r="L19" s="212">
        <v>0.49199999999999999</v>
      </c>
      <c r="M19" s="155" t="s">
        <v>101</v>
      </c>
      <c r="N19" s="217">
        <v>1</v>
      </c>
      <c r="O19" s="141">
        <v>948990</v>
      </c>
      <c r="P19" s="173">
        <v>379596</v>
      </c>
      <c r="Q19" s="173">
        <v>569394</v>
      </c>
      <c r="R19" s="207" t="s">
        <v>96</v>
      </c>
      <c r="S19" s="144" t="s">
        <v>96</v>
      </c>
      <c r="T19" s="145" t="s">
        <v>96</v>
      </c>
    </row>
    <row r="20" spans="1:20" ht="85.5">
      <c r="A20" s="143" t="s">
        <v>13</v>
      </c>
      <c r="B20" s="150">
        <v>45455</v>
      </c>
      <c r="C20" s="146" t="s">
        <v>266</v>
      </c>
      <c r="D20" s="147" t="s">
        <v>14</v>
      </c>
      <c r="E20" s="163">
        <v>10</v>
      </c>
      <c r="F20" s="148" t="s">
        <v>114</v>
      </c>
      <c r="G20" s="153">
        <v>382366.13</v>
      </c>
      <c r="H20" s="176">
        <v>176026.02</v>
      </c>
      <c r="I20" s="327">
        <f t="shared" si="1"/>
        <v>206340.11000000002</v>
      </c>
      <c r="J20" s="154" t="s">
        <v>18</v>
      </c>
      <c r="K20" s="408">
        <f t="shared" si="0"/>
        <v>0.46035986503302473</v>
      </c>
      <c r="L20" s="212">
        <v>0.51060000000000005</v>
      </c>
      <c r="M20" s="155" t="s">
        <v>101</v>
      </c>
      <c r="N20" s="217">
        <v>1</v>
      </c>
      <c r="O20" s="141">
        <v>948990</v>
      </c>
      <c r="P20" s="173">
        <v>379596</v>
      </c>
      <c r="Q20" s="173">
        <v>569394</v>
      </c>
      <c r="R20" s="207" t="s">
        <v>96</v>
      </c>
      <c r="S20" s="144" t="s">
        <v>96</v>
      </c>
      <c r="T20" s="145" t="s">
        <v>96</v>
      </c>
    </row>
    <row r="21" spans="1:20" ht="71.25">
      <c r="A21" s="143" t="s">
        <v>13</v>
      </c>
      <c r="B21" s="150">
        <v>45455</v>
      </c>
      <c r="C21" s="146" t="s">
        <v>267</v>
      </c>
      <c r="D21" s="147" t="s">
        <v>14</v>
      </c>
      <c r="E21" s="163">
        <v>11</v>
      </c>
      <c r="F21" s="148" t="s">
        <v>104</v>
      </c>
      <c r="G21" s="153">
        <v>4576251.4800000004</v>
      </c>
      <c r="H21" s="176">
        <v>1532398.76</v>
      </c>
      <c r="I21" s="327">
        <f t="shared" si="1"/>
        <v>3043852.7200000007</v>
      </c>
      <c r="J21" s="154" t="s">
        <v>18</v>
      </c>
      <c r="K21" s="408">
        <f t="shared" si="0"/>
        <v>0.3348589487918614</v>
      </c>
      <c r="L21" s="212">
        <v>0.38490000000000002</v>
      </c>
      <c r="M21" s="155" t="s">
        <v>101</v>
      </c>
      <c r="N21" s="217">
        <v>1</v>
      </c>
      <c r="O21" s="141">
        <v>948990</v>
      </c>
      <c r="P21" s="173">
        <v>379596</v>
      </c>
      <c r="Q21" s="173">
        <v>569394</v>
      </c>
      <c r="R21" s="207" t="s">
        <v>96</v>
      </c>
      <c r="S21" s="144" t="s">
        <v>96</v>
      </c>
      <c r="T21" s="145" t="s">
        <v>96</v>
      </c>
    </row>
    <row r="22" spans="1:20" ht="57">
      <c r="A22" s="143" t="s">
        <v>13</v>
      </c>
      <c r="B22" s="150">
        <v>45322</v>
      </c>
      <c r="C22" s="146" t="s">
        <v>105</v>
      </c>
      <c r="D22" s="147" t="s">
        <v>97</v>
      </c>
      <c r="E22" s="163">
        <v>12</v>
      </c>
      <c r="F22" s="148" t="s">
        <v>115</v>
      </c>
      <c r="G22" s="153">
        <v>224910</v>
      </c>
      <c r="H22" s="327">
        <v>139267.22</v>
      </c>
      <c r="I22" s="327">
        <f t="shared" si="1"/>
        <v>85642.78</v>
      </c>
      <c r="J22" s="154" t="s">
        <v>18</v>
      </c>
      <c r="K22" s="408">
        <f t="shared" si="0"/>
        <v>0.6192131074652083</v>
      </c>
      <c r="L22" s="212">
        <v>0.66920000000000002</v>
      </c>
      <c r="M22" s="155" t="s">
        <v>101</v>
      </c>
      <c r="N22" s="217">
        <v>1</v>
      </c>
      <c r="O22" s="141">
        <v>948990</v>
      </c>
      <c r="P22" s="173">
        <v>379596</v>
      </c>
      <c r="Q22" s="173">
        <v>569394</v>
      </c>
      <c r="R22" s="207" t="s">
        <v>96</v>
      </c>
      <c r="S22" s="144" t="s">
        <v>96</v>
      </c>
      <c r="T22" s="145" t="s">
        <v>96</v>
      </c>
    </row>
    <row r="23" spans="1:20" ht="42.75">
      <c r="A23" s="143" t="s">
        <v>13</v>
      </c>
      <c r="B23" s="150">
        <v>45460</v>
      </c>
      <c r="C23" s="146" t="s">
        <v>268</v>
      </c>
      <c r="D23" s="147" t="s">
        <v>14</v>
      </c>
      <c r="E23" s="163">
        <v>13</v>
      </c>
      <c r="F23" s="148" t="s">
        <v>94</v>
      </c>
      <c r="G23" s="153">
        <v>3600000</v>
      </c>
      <c r="H23" s="327">
        <v>631252.80000000005</v>
      </c>
      <c r="I23" s="411">
        <f t="shared" si="1"/>
        <v>2968747.2</v>
      </c>
      <c r="J23" s="154" t="s">
        <v>56</v>
      </c>
      <c r="K23" s="408">
        <f t="shared" si="0"/>
        <v>0.175348</v>
      </c>
      <c r="L23" s="212">
        <v>0.82210000000000005</v>
      </c>
      <c r="M23" s="155" t="s">
        <v>101</v>
      </c>
      <c r="N23" s="217">
        <v>1</v>
      </c>
      <c r="O23" s="141">
        <v>948990</v>
      </c>
      <c r="P23" s="173">
        <v>379596</v>
      </c>
      <c r="Q23" s="173">
        <v>569394</v>
      </c>
      <c r="R23" s="207" t="s">
        <v>96</v>
      </c>
      <c r="S23" s="144" t="s">
        <v>96</v>
      </c>
      <c r="T23" s="145" t="s">
        <v>96</v>
      </c>
    </row>
    <row r="24" spans="1:20" ht="114">
      <c r="A24" s="143" t="s">
        <v>13</v>
      </c>
      <c r="B24" s="313">
        <v>45469</v>
      </c>
      <c r="C24" s="314" t="s">
        <v>269</v>
      </c>
      <c r="D24" s="315" t="s">
        <v>19</v>
      </c>
      <c r="E24" s="316">
        <v>14</v>
      </c>
      <c r="F24" s="317" t="s">
        <v>116</v>
      </c>
      <c r="G24" s="318">
        <v>1958484.5</v>
      </c>
      <c r="H24" s="327">
        <v>1958484.4999999998</v>
      </c>
      <c r="I24" s="411">
        <f t="shared" si="1"/>
        <v>0</v>
      </c>
      <c r="J24" s="319" t="s">
        <v>56</v>
      </c>
      <c r="K24" s="408">
        <f t="shared" si="0"/>
        <v>0.99999999999999989</v>
      </c>
      <c r="L24" s="212">
        <v>1</v>
      </c>
      <c r="M24" s="321" t="s">
        <v>118</v>
      </c>
      <c r="N24" s="322">
        <v>2004.6</v>
      </c>
      <c r="O24" s="323">
        <v>500</v>
      </c>
      <c r="P24" s="324">
        <v>200</v>
      </c>
      <c r="Q24" s="324">
        <v>300</v>
      </c>
      <c r="R24" s="207" t="s">
        <v>137</v>
      </c>
      <c r="S24" s="207" t="s">
        <v>138</v>
      </c>
      <c r="T24" s="208" t="s">
        <v>139</v>
      </c>
    </row>
    <row r="25" spans="1:20" ht="84" customHeight="1">
      <c r="A25" s="143" t="s">
        <v>13</v>
      </c>
      <c r="B25" s="313">
        <v>45467</v>
      </c>
      <c r="C25" s="314" t="s">
        <v>270</v>
      </c>
      <c r="D25" s="315" t="s">
        <v>19</v>
      </c>
      <c r="E25" s="316">
        <v>15</v>
      </c>
      <c r="F25" s="317" t="s">
        <v>117</v>
      </c>
      <c r="G25" s="318">
        <v>1543657.99</v>
      </c>
      <c r="H25" s="327">
        <v>1543657.99</v>
      </c>
      <c r="I25" s="411">
        <f t="shared" si="1"/>
        <v>0</v>
      </c>
      <c r="J25" s="319" t="s">
        <v>56</v>
      </c>
      <c r="K25" s="408">
        <f t="shared" si="0"/>
        <v>1</v>
      </c>
      <c r="L25" s="212">
        <v>1</v>
      </c>
      <c r="M25" s="321" t="s">
        <v>118</v>
      </c>
      <c r="N25" s="322">
        <v>2043.48</v>
      </c>
      <c r="O25" s="323">
        <v>400</v>
      </c>
      <c r="P25" s="324">
        <v>160</v>
      </c>
      <c r="Q25" s="324">
        <v>240</v>
      </c>
      <c r="R25" s="207" t="s">
        <v>137</v>
      </c>
      <c r="S25" s="207" t="s">
        <v>140</v>
      </c>
      <c r="T25" s="208" t="s">
        <v>141</v>
      </c>
    </row>
    <row r="26" spans="1:20" ht="99.75">
      <c r="A26" s="143" t="s">
        <v>13</v>
      </c>
      <c r="B26" s="313">
        <v>45324</v>
      </c>
      <c r="C26" s="314" t="s">
        <v>119</v>
      </c>
      <c r="D26" s="315" t="s">
        <v>19</v>
      </c>
      <c r="E26" s="316">
        <v>16</v>
      </c>
      <c r="F26" s="317" t="s">
        <v>142</v>
      </c>
      <c r="G26" s="318">
        <v>1078949.33</v>
      </c>
      <c r="H26" s="327">
        <v>1062666.81</v>
      </c>
      <c r="I26" s="411">
        <f t="shared" si="1"/>
        <v>16282.520000000019</v>
      </c>
      <c r="J26" s="319" t="s">
        <v>56</v>
      </c>
      <c r="K26" s="408">
        <f t="shared" si="0"/>
        <v>0.98490891133877434</v>
      </c>
      <c r="L26" s="212">
        <v>1</v>
      </c>
      <c r="M26" s="321" t="s">
        <v>118</v>
      </c>
      <c r="N26" s="322">
        <v>1317</v>
      </c>
      <c r="O26" s="323">
        <v>400</v>
      </c>
      <c r="P26" s="324">
        <v>160</v>
      </c>
      <c r="Q26" s="324">
        <v>240</v>
      </c>
      <c r="R26" s="207" t="s">
        <v>143</v>
      </c>
      <c r="S26" s="207" t="s">
        <v>144</v>
      </c>
      <c r="T26" s="208" t="s">
        <v>145</v>
      </c>
    </row>
    <row r="27" spans="1:20" ht="99.75">
      <c r="A27" s="143" t="s">
        <v>13</v>
      </c>
      <c r="B27" s="313">
        <v>45467</v>
      </c>
      <c r="C27" s="314" t="s">
        <v>271</v>
      </c>
      <c r="D27" s="315" t="s">
        <v>19</v>
      </c>
      <c r="E27" s="316">
        <v>17</v>
      </c>
      <c r="F27" s="317" t="s">
        <v>120</v>
      </c>
      <c r="G27" s="318">
        <v>2611736.66</v>
      </c>
      <c r="H27" s="327">
        <v>2611736.66</v>
      </c>
      <c r="I27" s="411">
        <f t="shared" si="1"/>
        <v>0</v>
      </c>
      <c r="J27" s="319" t="s">
        <v>56</v>
      </c>
      <c r="K27" s="408">
        <f t="shared" si="0"/>
        <v>1</v>
      </c>
      <c r="L27" s="212">
        <v>1</v>
      </c>
      <c r="M27" s="321" t="s">
        <v>118</v>
      </c>
      <c r="N27" s="322">
        <v>2884.37</v>
      </c>
      <c r="O27" s="323">
        <v>500</v>
      </c>
      <c r="P27" s="324">
        <v>200</v>
      </c>
      <c r="Q27" s="324">
        <v>300</v>
      </c>
      <c r="R27" s="207" t="s">
        <v>137</v>
      </c>
      <c r="S27" s="207" t="s">
        <v>146</v>
      </c>
      <c r="T27" s="208" t="s">
        <v>147</v>
      </c>
    </row>
    <row r="28" spans="1:20" ht="85.5">
      <c r="A28" s="143" t="s">
        <v>13</v>
      </c>
      <c r="B28" s="313">
        <v>45324</v>
      </c>
      <c r="C28" s="314" t="s">
        <v>121</v>
      </c>
      <c r="D28" s="315" t="s">
        <v>19</v>
      </c>
      <c r="E28" s="316">
        <v>18</v>
      </c>
      <c r="F28" s="317" t="s">
        <v>161</v>
      </c>
      <c r="G28" s="318">
        <v>1813865.53</v>
      </c>
      <c r="H28" s="327">
        <v>1751816.99</v>
      </c>
      <c r="I28" s="411">
        <f t="shared" si="1"/>
        <v>62048.540000000037</v>
      </c>
      <c r="J28" s="319" t="s">
        <v>56</v>
      </c>
      <c r="K28" s="408">
        <f t="shared" si="0"/>
        <v>0.96579209485280859</v>
      </c>
      <c r="L28" s="212">
        <v>1</v>
      </c>
      <c r="M28" s="321" t="s">
        <v>118</v>
      </c>
      <c r="N28" s="322">
        <v>2330.3000000000002</v>
      </c>
      <c r="O28" s="323">
        <v>500</v>
      </c>
      <c r="P28" s="324">
        <v>200</v>
      </c>
      <c r="Q28" s="324">
        <v>300</v>
      </c>
      <c r="R28" s="207" t="s">
        <v>137</v>
      </c>
      <c r="S28" s="207" t="s">
        <v>148</v>
      </c>
      <c r="T28" s="208" t="s">
        <v>149</v>
      </c>
    </row>
    <row r="29" spans="1:20" ht="156.75">
      <c r="A29" s="143" t="s">
        <v>13</v>
      </c>
      <c r="B29" s="313">
        <v>45469</v>
      </c>
      <c r="C29" s="314" t="s">
        <v>272</v>
      </c>
      <c r="D29" s="315" t="s">
        <v>19</v>
      </c>
      <c r="E29" s="316">
        <v>19</v>
      </c>
      <c r="F29" s="317" t="s">
        <v>122</v>
      </c>
      <c r="G29" s="318">
        <v>2854026.09</v>
      </c>
      <c r="H29" s="327">
        <v>2854026.09</v>
      </c>
      <c r="I29" s="411">
        <f t="shared" si="1"/>
        <v>0</v>
      </c>
      <c r="J29" s="319" t="s">
        <v>56</v>
      </c>
      <c r="K29" s="408">
        <f t="shared" si="0"/>
        <v>1</v>
      </c>
      <c r="L29" s="212">
        <v>1</v>
      </c>
      <c r="M29" s="321" t="s">
        <v>118</v>
      </c>
      <c r="N29" s="322">
        <v>3370.7</v>
      </c>
      <c r="O29" s="323">
        <v>600</v>
      </c>
      <c r="P29" s="324">
        <v>240</v>
      </c>
      <c r="Q29" s="324">
        <v>360</v>
      </c>
      <c r="R29" s="207" t="s">
        <v>137</v>
      </c>
      <c r="S29" s="207" t="s">
        <v>150</v>
      </c>
      <c r="T29" s="208" t="s">
        <v>151</v>
      </c>
    </row>
    <row r="30" spans="1:20" ht="57">
      <c r="A30" s="143" t="s">
        <v>13</v>
      </c>
      <c r="B30" s="313">
        <v>45468</v>
      </c>
      <c r="C30" s="314" t="s">
        <v>273</v>
      </c>
      <c r="D30" s="315" t="s">
        <v>14</v>
      </c>
      <c r="E30" s="316">
        <v>20</v>
      </c>
      <c r="F30" s="317" t="s">
        <v>123</v>
      </c>
      <c r="G30" s="318">
        <v>6444450.8600000003</v>
      </c>
      <c r="H30" s="327">
        <v>3066626.45</v>
      </c>
      <c r="I30" s="411">
        <f t="shared" si="1"/>
        <v>3377824.41</v>
      </c>
      <c r="J30" s="319" t="s">
        <v>56</v>
      </c>
      <c r="K30" s="408">
        <f t="shared" si="0"/>
        <v>0.47585535472606583</v>
      </c>
      <c r="L30" s="212">
        <v>0.94</v>
      </c>
      <c r="M30" s="321" t="s">
        <v>101</v>
      </c>
      <c r="N30" s="322">
        <v>1</v>
      </c>
      <c r="O30" s="323">
        <v>200</v>
      </c>
      <c r="P30" s="324">
        <v>80</v>
      </c>
      <c r="Q30" s="324">
        <v>120</v>
      </c>
      <c r="R30" s="207" t="s">
        <v>152</v>
      </c>
      <c r="S30" s="207" t="s">
        <v>153</v>
      </c>
      <c r="T30" s="208" t="s">
        <v>154</v>
      </c>
    </row>
    <row r="31" spans="1:20" ht="114">
      <c r="A31" s="143" t="s">
        <v>13</v>
      </c>
      <c r="B31" s="313" t="s">
        <v>155</v>
      </c>
      <c r="C31" s="314" t="s">
        <v>156</v>
      </c>
      <c r="D31" s="315" t="s">
        <v>19</v>
      </c>
      <c r="E31" s="316">
        <v>23</v>
      </c>
      <c r="F31" s="317" t="s">
        <v>157</v>
      </c>
      <c r="G31" s="318">
        <v>2040137.6</v>
      </c>
      <c r="H31" s="327">
        <v>1813735.75</v>
      </c>
      <c r="I31" s="411">
        <f t="shared" si="1"/>
        <v>226401.85000000009</v>
      </c>
      <c r="J31" s="319" t="s">
        <v>56</v>
      </c>
      <c r="K31" s="408">
        <f t="shared" si="0"/>
        <v>0.88902618627292584</v>
      </c>
      <c r="L31" s="212">
        <v>1</v>
      </c>
      <c r="M31" s="321" t="s">
        <v>118</v>
      </c>
      <c r="N31" s="322">
        <v>2670</v>
      </c>
      <c r="O31" s="323">
        <v>200</v>
      </c>
      <c r="P31" s="324">
        <v>80</v>
      </c>
      <c r="Q31" s="324">
        <v>120</v>
      </c>
      <c r="R31" s="207" t="s">
        <v>137</v>
      </c>
      <c r="S31" s="207" t="s">
        <v>164</v>
      </c>
      <c r="T31" s="208" t="s">
        <v>209</v>
      </c>
    </row>
    <row r="32" spans="1:20" ht="114">
      <c r="A32" s="143" t="s">
        <v>13</v>
      </c>
      <c r="B32" s="313">
        <v>45345</v>
      </c>
      <c r="C32" s="314" t="s">
        <v>124</v>
      </c>
      <c r="D32" s="315" t="s">
        <v>19</v>
      </c>
      <c r="E32" s="316">
        <v>24</v>
      </c>
      <c r="F32" s="317" t="s">
        <v>125</v>
      </c>
      <c r="G32" s="318">
        <v>7000000</v>
      </c>
      <c r="H32" s="327">
        <v>5465189.8200000003</v>
      </c>
      <c r="I32" s="411">
        <f t="shared" si="1"/>
        <v>1534810.1799999997</v>
      </c>
      <c r="J32" s="319" t="s">
        <v>56</v>
      </c>
      <c r="K32" s="408">
        <f t="shared" si="0"/>
        <v>0.78074140285714289</v>
      </c>
      <c r="L32" s="212">
        <v>0.98</v>
      </c>
      <c r="M32" s="321" t="s">
        <v>118</v>
      </c>
      <c r="N32" s="322">
        <v>2504.65</v>
      </c>
      <c r="O32" s="323">
        <v>600</v>
      </c>
      <c r="P32" s="324">
        <v>240</v>
      </c>
      <c r="Q32" s="324">
        <v>360</v>
      </c>
      <c r="R32" s="207" t="s">
        <v>152</v>
      </c>
      <c r="S32" s="207" t="s">
        <v>210</v>
      </c>
      <c r="T32" s="208" t="s">
        <v>211</v>
      </c>
    </row>
    <row r="33" spans="1:20" ht="114">
      <c r="A33" s="143" t="s">
        <v>13</v>
      </c>
      <c r="B33" s="313">
        <v>45352</v>
      </c>
      <c r="C33" s="314" t="s">
        <v>158</v>
      </c>
      <c r="D33" s="315" t="s">
        <v>19</v>
      </c>
      <c r="E33" s="316">
        <v>26</v>
      </c>
      <c r="F33" s="317" t="s">
        <v>159</v>
      </c>
      <c r="G33" s="318">
        <v>20000000</v>
      </c>
      <c r="H33" s="327">
        <v>6559145.0700000003</v>
      </c>
      <c r="I33" s="412">
        <f t="shared" si="1"/>
        <v>13440854.93</v>
      </c>
      <c r="J33" s="319" t="s">
        <v>56</v>
      </c>
      <c r="K33" s="332">
        <f t="shared" si="0"/>
        <v>0.32795725349999999</v>
      </c>
      <c r="L33" s="320">
        <v>0.75</v>
      </c>
      <c r="M33" s="321" t="s">
        <v>118</v>
      </c>
      <c r="N33" s="322">
        <v>4550</v>
      </c>
      <c r="O33" s="323">
        <v>3000</v>
      </c>
      <c r="P33" s="324">
        <v>1200</v>
      </c>
      <c r="Q33" s="324">
        <v>1800</v>
      </c>
      <c r="R33" s="207" t="s">
        <v>152</v>
      </c>
      <c r="S33" s="207" t="s">
        <v>212</v>
      </c>
      <c r="T33" s="208" t="s">
        <v>213</v>
      </c>
    </row>
    <row r="34" spans="1:20" ht="128.25">
      <c r="A34" s="143" t="s">
        <v>13</v>
      </c>
      <c r="B34" s="313">
        <v>45370</v>
      </c>
      <c r="C34" s="314" t="s">
        <v>162</v>
      </c>
      <c r="D34" s="315" t="s">
        <v>19</v>
      </c>
      <c r="E34" s="316">
        <v>27</v>
      </c>
      <c r="F34" s="317" t="s">
        <v>163</v>
      </c>
      <c r="G34" s="318">
        <v>5000000</v>
      </c>
      <c r="H34" s="327">
        <v>2357936.41</v>
      </c>
      <c r="I34" s="412">
        <f t="shared" si="1"/>
        <v>2642063.59</v>
      </c>
      <c r="J34" s="319" t="s">
        <v>56</v>
      </c>
      <c r="K34" s="332">
        <f t="shared" si="0"/>
        <v>0.47158728200000005</v>
      </c>
      <c r="L34" s="320">
        <v>0.99</v>
      </c>
      <c r="M34" s="321" t="s">
        <v>101</v>
      </c>
      <c r="N34" s="322">
        <v>1</v>
      </c>
      <c r="O34" s="323">
        <f>SUM(P34:Q34)</f>
        <v>200</v>
      </c>
      <c r="P34" s="324">
        <v>100</v>
      </c>
      <c r="Q34" s="324">
        <v>100</v>
      </c>
      <c r="R34" s="207" t="s">
        <v>152</v>
      </c>
      <c r="S34" s="207" t="s">
        <v>214</v>
      </c>
      <c r="T34" s="208" t="s">
        <v>215</v>
      </c>
    </row>
    <row r="35" spans="1:20" ht="99.75">
      <c r="A35" s="312" t="s">
        <v>13</v>
      </c>
      <c r="B35" s="313">
        <v>45401</v>
      </c>
      <c r="C35" s="314" t="s">
        <v>192</v>
      </c>
      <c r="D35" s="315" t="s">
        <v>19</v>
      </c>
      <c r="E35" s="316">
        <v>30</v>
      </c>
      <c r="F35" s="317" t="s">
        <v>216</v>
      </c>
      <c r="G35" s="318">
        <v>3123481.56</v>
      </c>
      <c r="H35" s="327">
        <v>0</v>
      </c>
      <c r="I35" s="412">
        <f t="shared" si="1"/>
        <v>3123481.56</v>
      </c>
      <c r="J35" s="319" t="s">
        <v>56</v>
      </c>
      <c r="K35" s="332">
        <f t="shared" si="0"/>
        <v>0</v>
      </c>
      <c r="L35" s="320">
        <f t="shared" ref="L35:L40" si="2">H35/G35</f>
        <v>0</v>
      </c>
      <c r="M35" s="321" t="s">
        <v>101</v>
      </c>
      <c r="N35" s="322">
        <v>1</v>
      </c>
      <c r="O35" s="323">
        <v>500</v>
      </c>
      <c r="P35" s="324">
        <v>200</v>
      </c>
      <c r="Q35" s="324">
        <v>300</v>
      </c>
      <c r="R35" s="325" t="s">
        <v>16</v>
      </c>
      <c r="S35" s="325" t="s">
        <v>16</v>
      </c>
      <c r="T35" s="326" t="s">
        <v>16</v>
      </c>
    </row>
    <row r="36" spans="1:20" ht="99.75">
      <c r="A36" s="312" t="s">
        <v>13</v>
      </c>
      <c r="B36" s="313">
        <v>45462</v>
      </c>
      <c r="C36" s="314" t="s">
        <v>274</v>
      </c>
      <c r="D36" s="315" t="s">
        <v>14</v>
      </c>
      <c r="E36" s="316">
        <v>51</v>
      </c>
      <c r="F36" s="317" t="s">
        <v>275</v>
      </c>
      <c r="G36" s="318">
        <v>1953119.89</v>
      </c>
      <c r="H36" s="327">
        <v>0</v>
      </c>
      <c r="I36" s="412">
        <f t="shared" si="1"/>
        <v>1953119.89</v>
      </c>
      <c r="J36" s="319" t="s">
        <v>56</v>
      </c>
      <c r="K36" s="332">
        <f t="shared" si="0"/>
        <v>0</v>
      </c>
      <c r="L36" s="320">
        <f t="shared" si="2"/>
        <v>0</v>
      </c>
      <c r="M36" s="321" t="s">
        <v>101</v>
      </c>
      <c r="N36" s="322">
        <v>1</v>
      </c>
      <c r="O36" s="323">
        <v>120</v>
      </c>
      <c r="P36" s="324">
        <v>48</v>
      </c>
      <c r="Q36" s="324">
        <v>72</v>
      </c>
      <c r="R36" s="325" t="s">
        <v>16</v>
      </c>
      <c r="S36" s="325" t="s">
        <v>16</v>
      </c>
      <c r="T36" s="326" t="s">
        <v>16</v>
      </c>
    </row>
    <row r="37" spans="1:20" ht="85.5">
      <c r="A37" s="312" t="s">
        <v>13</v>
      </c>
      <c r="B37" s="313">
        <v>45435</v>
      </c>
      <c r="C37" s="314" t="s">
        <v>217</v>
      </c>
      <c r="D37" s="315" t="s">
        <v>14</v>
      </c>
      <c r="E37" s="316">
        <v>65</v>
      </c>
      <c r="F37" s="317" t="s">
        <v>218</v>
      </c>
      <c r="G37" s="318">
        <v>18999999.989999998</v>
      </c>
      <c r="H37" s="327">
        <v>0</v>
      </c>
      <c r="I37" s="412">
        <f t="shared" si="1"/>
        <v>18999999.989999998</v>
      </c>
      <c r="J37" s="319" t="s">
        <v>56</v>
      </c>
      <c r="K37" s="332">
        <f t="shared" si="0"/>
        <v>0</v>
      </c>
      <c r="L37" s="320">
        <f t="shared" si="2"/>
        <v>0</v>
      </c>
      <c r="M37" s="321" t="s">
        <v>101</v>
      </c>
      <c r="N37" s="322">
        <v>1</v>
      </c>
      <c r="O37" s="323">
        <v>150</v>
      </c>
      <c r="P37" s="324">
        <v>60</v>
      </c>
      <c r="Q37" s="324">
        <v>90</v>
      </c>
      <c r="R37" s="325" t="s">
        <v>16</v>
      </c>
      <c r="S37" s="325" t="s">
        <v>16</v>
      </c>
      <c r="T37" s="326" t="s">
        <v>16</v>
      </c>
    </row>
    <row r="38" spans="1:20" ht="99.75">
      <c r="A38" s="312" t="s">
        <v>13</v>
      </c>
      <c r="B38" s="313">
        <v>45456</v>
      </c>
      <c r="C38" s="314" t="s">
        <v>276</v>
      </c>
      <c r="D38" s="315" t="s">
        <v>19</v>
      </c>
      <c r="E38" s="316">
        <v>73</v>
      </c>
      <c r="F38" s="317" t="s">
        <v>277</v>
      </c>
      <c r="G38" s="318">
        <v>371201.18</v>
      </c>
      <c r="H38" s="327">
        <v>0</v>
      </c>
      <c r="I38" s="412">
        <f t="shared" si="1"/>
        <v>371201.18</v>
      </c>
      <c r="J38" s="319" t="s">
        <v>56</v>
      </c>
      <c r="K38" s="332">
        <f t="shared" si="0"/>
        <v>0</v>
      </c>
      <c r="L38" s="320">
        <f t="shared" si="2"/>
        <v>0</v>
      </c>
      <c r="M38" s="321" t="s">
        <v>118</v>
      </c>
      <c r="N38" s="322">
        <v>638.70000000000005</v>
      </c>
      <c r="O38" s="323">
        <v>120</v>
      </c>
      <c r="P38" s="324">
        <v>48</v>
      </c>
      <c r="Q38" s="324">
        <v>72</v>
      </c>
      <c r="R38" s="325" t="s">
        <v>16</v>
      </c>
      <c r="S38" s="325" t="s">
        <v>16</v>
      </c>
      <c r="T38" s="326" t="s">
        <v>16</v>
      </c>
    </row>
    <row r="39" spans="1:20" ht="99.75">
      <c r="A39" s="312" t="s">
        <v>13</v>
      </c>
      <c r="B39" s="313">
        <v>45455</v>
      </c>
      <c r="C39" s="314" t="s">
        <v>278</v>
      </c>
      <c r="D39" s="315" t="s">
        <v>19</v>
      </c>
      <c r="E39" s="316">
        <v>74</v>
      </c>
      <c r="F39" s="317" t="s">
        <v>279</v>
      </c>
      <c r="G39" s="318">
        <v>1180000</v>
      </c>
      <c r="H39" s="327">
        <v>0</v>
      </c>
      <c r="I39" s="412">
        <f t="shared" si="1"/>
        <v>1180000</v>
      </c>
      <c r="J39" s="319" t="s">
        <v>56</v>
      </c>
      <c r="K39" s="332">
        <f t="shared" si="0"/>
        <v>0</v>
      </c>
      <c r="L39" s="320">
        <f t="shared" si="2"/>
        <v>0</v>
      </c>
      <c r="M39" s="321" t="s">
        <v>101</v>
      </c>
      <c r="N39" s="322">
        <v>1</v>
      </c>
      <c r="O39" s="323">
        <v>150</v>
      </c>
      <c r="P39" s="324">
        <v>60</v>
      </c>
      <c r="Q39" s="324">
        <v>90</v>
      </c>
      <c r="R39" s="325" t="s">
        <v>16</v>
      </c>
      <c r="S39" s="325" t="s">
        <v>16</v>
      </c>
      <c r="T39" s="326" t="s">
        <v>16</v>
      </c>
    </row>
    <row r="40" spans="1:20" ht="71.25">
      <c r="A40" s="143" t="s">
        <v>13</v>
      </c>
      <c r="B40" s="150">
        <v>45469</v>
      </c>
      <c r="C40" s="146" t="s">
        <v>280</v>
      </c>
      <c r="D40" s="147" t="s">
        <v>14</v>
      </c>
      <c r="E40" s="163">
        <v>77</v>
      </c>
      <c r="F40" s="148" t="s">
        <v>281</v>
      </c>
      <c r="G40" s="153">
        <v>1712694.55</v>
      </c>
      <c r="H40" s="327">
        <v>0</v>
      </c>
      <c r="I40" s="411">
        <f t="shared" si="1"/>
        <v>1712694.55</v>
      </c>
      <c r="J40" s="154" t="s">
        <v>56</v>
      </c>
      <c r="K40" s="408">
        <f t="shared" si="0"/>
        <v>0</v>
      </c>
      <c r="L40" s="212">
        <f t="shared" si="2"/>
        <v>0</v>
      </c>
      <c r="M40" s="155" t="s">
        <v>101</v>
      </c>
      <c r="N40" s="217">
        <v>1</v>
      </c>
      <c r="O40" s="141">
        <v>100</v>
      </c>
      <c r="P40" s="173">
        <v>40</v>
      </c>
      <c r="Q40" s="173">
        <v>60</v>
      </c>
      <c r="R40" s="207" t="s">
        <v>16</v>
      </c>
      <c r="S40" s="207" t="s">
        <v>16</v>
      </c>
      <c r="T40" s="208" t="s">
        <v>16</v>
      </c>
    </row>
    <row r="41" spans="1:20" ht="15.75" thickBot="1">
      <c r="A41" s="439"/>
      <c r="B41" s="440"/>
      <c r="C41" s="421"/>
      <c r="D41" s="422"/>
      <c r="E41" s="423"/>
      <c r="F41" s="424"/>
      <c r="G41" s="425"/>
      <c r="H41" s="426"/>
      <c r="I41" s="438"/>
      <c r="J41" s="427"/>
      <c r="K41" s="428"/>
      <c r="L41" s="429"/>
      <c r="M41" s="430"/>
      <c r="N41" s="431"/>
      <c r="O41" s="432"/>
      <c r="P41" s="433"/>
      <c r="Q41" s="433"/>
      <c r="R41" s="434"/>
      <c r="S41" s="435"/>
      <c r="T41" s="436"/>
    </row>
    <row r="42" spans="1:20" ht="22.5" customHeight="1" thickBot="1">
      <c r="A42" s="32"/>
      <c r="B42" s="32"/>
      <c r="C42" s="32"/>
      <c r="D42" s="32"/>
      <c r="E42" s="33"/>
      <c r="F42" s="281" t="s">
        <v>9</v>
      </c>
      <c r="G42" s="282">
        <f>SUM(G14:G41)</f>
        <v>155049466.47000003</v>
      </c>
      <c r="H42" s="282">
        <f>SUM(H14:H41)</f>
        <v>66293849.370000005</v>
      </c>
      <c r="I42" s="282">
        <f>SUM(I14:I41)</f>
        <v>88755617.100000009</v>
      </c>
      <c r="J42" s="157"/>
      <c r="K42" s="34"/>
      <c r="L42" s="34"/>
      <c r="M42" s="35"/>
      <c r="N42" s="36"/>
      <c r="O42" s="36"/>
      <c r="P42" s="37"/>
      <c r="Q42" s="34"/>
      <c r="R42" s="34"/>
    </row>
    <row r="43" spans="1:20" ht="15.75" thickTop="1">
      <c r="A43" s="34"/>
      <c r="B43" s="34"/>
      <c r="C43" s="125"/>
      <c r="D43" s="34"/>
      <c r="E43" s="123"/>
      <c r="F43" s="126"/>
      <c r="G43" s="38"/>
      <c r="H43" s="39"/>
      <c r="I43" s="39"/>
      <c r="J43" s="37"/>
      <c r="K43" s="34"/>
      <c r="L43" s="18"/>
      <c r="M43" s="40"/>
      <c r="N43" s="36"/>
      <c r="O43" s="36"/>
      <c r="P43" s="37"/>
      <c r="Q43" s="34"/>
      <c r="R43" s="34"/>
    </row>
    <row r="44" spans="1:20">
      <c r="A44" s="41" t="s">
        <v>17</v>
      </c>
      <c r="B44" s="18"/>
      <c r="C44" s="18"/>
      <c r="D44" s="18"/>
      <c r="E44" s="18"/>
      <c r="F44" s="42"/>
      <c r="G44" s="43"/>
      <c r="H44" s="18"/>
      <c r="I44" s="127"/>
      <c r="J44" s="18"/>
      <c r="K44" s="18"/>
      <c r="L44"/>
      <c r="M44" s="18"/>
      <c r="N44" s="18"/>
      <c r="O44" s="18"/>
      <c r="P44" s="18"/>
      <c r="Q44" s="18"/>
      <c r="R44" s="18"/>
    </row>
    <row r="45" spans="1:20">
      <c r="G45" s="47"/>
      <c r="H45" s="47"/>
      <c r="I45" s="47"/>
    </row>
    <row r="46" spans="1:20">
      <c r="G46" s="47"/>
      <c r="H46" s="214"/>
      <c r="I46" s="47"/>
    </row>
    <row r="47" spans="1:20">
      <c r="F47" s="47"/>
      <c r="G47" s="47"/>
      <c r="H47" s="47"/>
    </row>
    <row r="48" spans="1:20">
      <c r="G48" s="214"/>
      <c r="H48" s="214"/>
      <c r="I48" s="214"/>
    </row>
    <row r="49" spans="7:7">
      <c r="G49" s="47"/>
    </row>
  </sheetData>
  <mergeCells count="21">
    <mergeCell ref="F12:F13"/>
    <mergeCell ref="G12:G13"/>
    <mergeCell ref="H12:H13"/>
    <mergeCell ref="I12:I13"/>
    <mergeCell ref="A3:R3"/>
    <mergeCell ref="A4:T4"/>
    <mergeCell ref="A2:T2"/>
    <mergeCell ref="M12:N12"/>
    <mergeCell ref="O12:Q12"/>
    <mergeCell ref="S12:S13"/>
    <mergeCell ref="S11:T11"/>
    <mergeCell ref="A5:B5"/>
    <mergeCell ref="C5:E5"/>
    <mergeCell ref="A7:B7"/>
    <mergeCell ref="C7:E7"/>
    <mergeCell ref="A8:B8"/>
    <mergeCell ref="C8:E8"/>
    <mergeCell ref="A6:B6"/>
    <mergeCell ref="C6:E6"/>
    <mergeCell ref="R12:R13"/>
    <mergeCell ref="D12:D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25" zoomScaleNormal="100" workbookViewId="0">
      <selection activeCell="A30" sqref="A1:T30"/>
    </sheetView>
  </sheetViews>
  <sheetFormatPr baseColWidth="10" defaultRowHeight="15"/>
  <cols>
    <col min="1" max="1" width="9.42578125" customWidth="1"/>
    <col min="2" max="2" width="11.5703125" customWidth="1"/>
    <col min="3" max="3" width="18.5703125" customWidth="1"/>
    <col min="4" max="4" width="5.85546875" customWidth="1"/>
    <col min="5" max="5" width="7.7109375" customWidth="1"/>
    <col min="6" max="6" width="28.85546875" customWidth="1"/>
    <col min="7" max="7" width="13.7109375" customWidth="1"/>
    <col min="8" max="9" width="13.28515625" customWidth="1"/>
    <col min="10" max="10" width="7.5703125" customWidth="1"/>
    <col min="11" max="11" width="10.5703125" customWidth="1"/>
    <col min="12" max="12" width="8" customWidth="1"/>
    <col min="13" max="13" width="9.5703125" customWidth="1"/>
    <col min="14" max="14" width="8" customWidth="1"/>
    <col min="15" max="15" width="7.5703125" customWidth="1"/>
    <col min="16" max="16" width="8.5703125" customWidth="1"/>
    <col min="17" max="17" width="7.85546875" customWidth="1"/>
    <col min="18" max="18" width="11.7109375" customWidth="1"/>
    <col min="19" max="19" width="10.5703125" customWidth="1"/>
    <col min="20" max="20" width="9.5703125" customWidth="1"/>
  </cols>
  <sheetData>
    <row r="1" spans="1:20" ht="37.5" customHeight="1">
      <c r="A1" s="513" t="s">
        <v>12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</row>
    <row r="2" spans="1:20" ht="28.5" customHeight="1">
      <c r="A2" s="557" t="s">
        <v>332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</row>
    <row r="3" spans="1:20" ht="41.25" customHeight="1">
      <c r="A3" s="514" t="s">
        <v>331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</row>
    <row r="4" spans="1:20" ht="15.75" thickBot="1">
      <c r="A4" s="1"/>
      <c r="B4" s="1"/>
      <c r="F4" s="2"/>
      <c r="J4" s="1"/>
      <c r="K4" s="159"/>
      <c r="L4" s="159"/>
      <c r="Q4" s="5"/>
    </row>
    <row r="5" spans="1:20" ht="18.75">
      <c r="A5" s="549" t="s">
        <v>10</v>
      </c>
      <c r="B5" s="550"/>
      <c r="C5" s="521">
        <v>14600000</v>
      </c>
      <c r="D5" s="521"/>
      <c r="E5" s="522"/>
      <c r="F5" s="6"/>
      <c r="G5" s="152"/>
      <c r="H5" s="152"/>
      <c r="I5" s="4"/>
      <c r="J5" s="7"/>
      <c r="K5" s="3"/>
      <c r="L5" s="3"/>
      <c r="M5" s="4"/>
      <c r="N5" s="4"/>
      <c r="O5" s="4"/>
      <c r="P5" s="4"/>
      <c r="Q5" s="5"/>
      <c r="R5" s="4"/>
      <c r="S5" s="4"/>
      <c r="T5" s="4"/>
    </row>
    <row r="6" spans="1:20" ht="18.75">
      <c r="A6" s="551" t="s">
        <v>11</v>
      </c>
      <c r="B6" s="552"/>
      <c r="C6" s="543">
        <f>G28</f>
        <v>14333424.76</v>
      </c>
      <c r="D6" s="543"/>
      <c r="E6" s="544"/>
      <c r="F6" s="6"/>
      <c r="G6" s="152"/>
      <c r="H6" s="4"/>
      <c r="I6" s="4"/>
      <c r="J6" s="7"/>
      <c r="K6" s="3"/>
      <c r="L6" s="3"/>
      <c r="M6" s="4"/>
      <c r="N6" s="4"/>
      <c r="O6" s="4"/>
      <c r="P6" s="4"/>
      <c r="Q6" s="5"/>
      <c r="R6" s="4"/>
      <c r="S6" s="4"/>
      <c r="T6" s="4"/>
    </row>
    <row r="7" spans="1:20" ht="18.75">
      <c r="A7" s="541" t="s">
        <v>0</v>
      </c>
      <c r="B7" s="542"/>
      <c r="C7" s="543">
        <f>H28</f>
        <v>3866469.1300000008</v>
      </c>
      <c r="D7" s="543"/>
      <c r="E7" s="544"/>
      <c r="F7" s="6"/>
      <c r="G7" s="152"/>
      <c r="H7" s="4"/>
      <c r="I7" s="4"/>
      <c r="J7" s="7"/>
      <c r="K7" s="3"/>
      <c r="L7" s="3"/>
      <c r="M7" s="4"/>
      <c r="N7" s="4"/>
      <c r="O7" s="4"/>
      <c r="P7" s="4"/>
      <c r="Q7" s="5"/>
      <c r="R7" s="4"/>
      <c r="S7" s="4"/>
      <c r="T7" s="4"/>
    </row>
    <row r="8" spans="1:20" ht="19.5" thickBot="1">
      <c r="A8" s="545" t="s">
        <v>1</v>
      </c>
      <c r="B8" s="546"/>
      <c r="C8" s="547">
        <f>C6-C7</f>
        <v>10466955.629999999</v>
      </c>
      <c r="D8" s="547"/>
      <c r="E8" s="548"/>
      <c r="F8" s="8"/>
      <c r="G8" s="6"/>
      <c r="H8" s="6"/>
      <c r="I8" s="4"/>
      <c r="J8" s="7"/>
      <c r="K8" s="3"/>
      <c r="L8" s="3"/>
      <c r="M8" s="4"/>
      <c r="N8" s="4"/>
      <c r="O8" s="4"/>
      <c r="P8" s="4"/>
      <c r="Q8" s="5"/>
      <c r="R8" s="4"/>
      <c r="S8" s="4"/>
      <c r="T8" s="4"/>
    </row>
    <row r="9" spans="1:20">
      <c r="G9" s="128"/>
      <c r="H9" s="45"/>
      <c r="K9" s="45"/>
      <c r="L9" s="159"/>
      <c r="Q9" s="5"/>
    </row>
    <row r="10" spans="1:20" ht="15.75" thickBot="1">
      <c r="G10" s="128"/>
      <c r="H10" s="45"/>
      <c r="I10" s="45"/>
      <c r="K10" s="45"/>
      <c r="L10" s="159"/>
      <c r="Q10" s="5"/>
    </row>
    <row r="11" spans="1:20" ht="16.5" thickTop="1" thickBot="1">
      <c r="A11" s="12"/>
      <c r="B11" s="12"/>
      <c r="C11" s="12"/>
      <c r="D11" s="12"/>
      <c r="E11" s="13"/>
      <c r="F11" s="12"/>
      <c r="G11" s="182" t="s">
        <v>2</v>
      </c>
      <c r="H11" s="183" t="s">
        <v>3</v>
      </c>
      <c r="I11" s="211" t="s">
        <v>4</v>
      </c>
      <c r="J11" s="14"/>
      <c r="K11" s="15"/>
      <c r="L11" s="15"/>
      <c r="M11" s="16"/>
      <c r="N11" s="16"/>
      <c r="O11" s="16"/>
      <c r="P11" s="17"/>
      <c r="Q11" s="17"/>
      <c r="R11" s="17"/>
      <c r="S11" s="518" t="s">
        <v>292</v>
      </c>
      <c r="T11" s="518"/>
    </row>
    <row r="12" spans="1:20" ht="15.75" thickBot="1">
      <c r="A12" s="328" t="s">
        <v>73</v>
      </c>
      <c r="B12" s="328" t="s">
        <v>74</v>
      </c>
      <c r="C12" s="328" t="s">
        <v>75</v>
      </c>
      <c r="D12" s="516" t="s">
        <v>76</v>
      </c>
      <c r="E12" s="174" t="s">
        <v>77</v>
      </c>
      <c r="F12" s="516" t="s">
        <v>5</v>
      </c>
      <c r="G12" s="537" t="s">
        <v>6</v>
      </c>
      <c r="H12" s="539" t="s">
        <v>6</v>
      </c>
      <c r="I12" s="539" t="s">
        <v>6</v>
      </c>
      <c r="J12" s="328" t="s">
        <v>60</v>
      </c>
      <c r="K12" s="328" t="s">
        <v>61</v>
      </c>
      <c r="L12" s="328" t="s">
        <v>62</v>
      </c>
      <c r="M12" s="515" t="s">
        <v>63</v>
      </c>
      <c r="N12" s="515"/>
      <c r="O12" s="515" t="s">
        <v>7</v>
      </c>
      <c r="P12" s="515"/>
      <c r="Q12" s="515"/>
      <c r="R12" s="535" t="s">
        <v>82</v>
      </c>
      <c r="S12" s="516" t="s">
        <v>8</v>
      </c>
      <c r="T12" s="328" t="s">
        <v>64</v>
      </c>
    </row>
    <row r="13" spans="1:20" ht="39.75" thickTop="1" thickBot="1">
      <c r="A13" s="331" t="s">
        <v>78</v>
      </c>
      <c r="B13" s="329" t="s">
        <v>79</v>
      </c>
      <c r="C13" s="329" t="s">
        <v>80</v>
      </c>
      <c r="D13" s="517"/>
      <c r="E13" s="175" t="s">
        <v>81</v>
      </c>
      <c r="F13" s="517"/>
      <c r="G13" s="538"/>
      <c r="H13" s="540"/>
      <c r="I13" s="540"/>
      <c r="J13" s="329" t="s">
        <v>65</v>
      </c>
      <c r="K13" s="329" t="s">
        <v>66</v>
      </c>
      <c r="L13" s="329" t="s">
        <v>67</v>
      </c>
      <c r="M13" s="169" t="s">
        <v>68</v>
      </c>
      <c r="N13" s="169" t="s">
        <v>69</v>
      </c>
      <c r="O13" s="171" t="s">
        <v>6</v>
      </c>
      <c r="P13" s="169" t="s">
        <v>70</v>
      </c>
      <c r="Q13" s="169" t="s">
        <v>71</v>
      </c>
      <c r="R13" s="536"/>
      <c r="S13" s="517"/>
      <c r="T13" s="329" t="s">
        <v>72</v>
      </c>
    </row>
    <row r="14" spans="1:20" ht="85.5">
      <c r="A14" s="312" t="s">
        <v>13</v>
      </c>
      <c r="B14" s="313">
        <v>45420</v>
      </c>
      <c r="C14" s="441" t="s">
        <v>219</v>
      </c>
      <c r="D14" s="442" t="s">
        <v>194</v>
      </c>
      <c r="E14" s="316">
        <v>36</v>
      </c>
      <c r="F14" s="139" t="s">
        <v>220</v>
      </c>
      <c r="G14" s="484">
        <v>999086.68</v>
      </c>
      <c r="H14" s="327">
        <v>0</v>
      </c>
      <c r="I14" s="412">
        <f t="shared" ref="I14:I26" si="0">G14-H14</f>
        <v>999086.68</v>
      </c>
      <c r="J14" s="443" t="s">
        <v>56</v>
      </c>
      <c r="K14" s="407">
        <f t="shared" ref="K14:K26" si="1">H14/G14</f>
        <v>0</v>
      </c>
      <c r="L14" s="238">
        <v>0.22</v>
      </c>
      <c r="M14" s="444" t="s">
        <v>101</v>
      </c>
      <c r="N14" s="444">
        <v>1</v>
      </c>
      <c r="O14" s="444">
        <v>100</v>
      </c>
      <c r="P14" s="444">
        <v>40</v>
      </c>
      <c r="Q14" s="444">
        <v>60</v>
      </c>
      <c r="R14" s="325" t="s">
        <v>16</v>
      </c>
      <c r="S14" s="325" t="s">
        <v>16</v>
      </c>
      <c r="T14" s="326" t="s">
        <v>16</v>
      </c>
    </row>
    <row r="15" spans="1:20" ht="85.5">
      <c r="A15" s="312" t="s">
        <v>13</v>
      </c>
      <c r="B15" s="313">
        <v>45420</v>
      </c>
      <c r="C15" s="445" t="s">
        <v>221</v>
      </c>
      <c r="D15" s="446" t="s">
        <v>194</v>
      </c>
      <c r="E15" s="316">
        <v>37</v>
      </c>
      <c r="F15" s="148" t="s">
        <v>222</v>
      </c>
      <c r="G15" s="485">
        <v>1900000.01</v>
      </c>
      <c r="H15" s="327">
        <v>497615.23</v>
      </c>
      <c r="I15" s="412">
        <f t="shared" si="0"/>
        <v>1402384.78</v>
      </c>
      <c r="J15" s="447" t="s">
        <v>56</v>
      </c>
      <c r="K15" s="437">
        <f t="shared" si="1"/>
        <v>0.26190275125314338</v>
      </c>
      <c r="L15" s="448">
        <v>0.4</v>
      </c>
      <c r="M15" s="449" t="s">
        <v>101</v>
      </c>
      <c r="N15" s="450">
        <v>1</v>
      </c>
      <c r="O15" s="450">
        <v>120</v>
      </c>
      <c r="P15" s="450">
        <v>48</v>
      </c>
      <c r="Q15" s="450">
        <v>72</v>
      </c>
      <c r="R15" s="325" t="s">
        <v>16</v>
      </c>
      <c r="S15" s="325" t="s">
        <v>16</v>
      </c>
      <c r="T15" s="326" t="s">
        <v>16</v>
      </c>
    </row>
    <row r="16" spans="1:20" ht="71.25">
      <c r="A16" s="312" t="s">
        <v>13</v>
      </c>
      <c r="B16" s="313">
        <v>45411</v>
      </c>
      <c r="C16" s="314" t="s">
        <v>193</v>
      </c>
      <c r="D16" s="315" t="s">
        <v>194</v>
      </c>
      <c r="E16" s="316">
        <v>38</v>
      </c>
      <c r="F16" s="148" t="s">
        <v>195</v>
      </c>
      <c r="G16" s="318">
        <v>750000</v>
      </c>
      <c r="H16" s="327">
        <v>224930.32</v>
      </c>
      <c r="I16" s="463">
        <f t="shared" si="0"/>
        <v>525069.67999999993</v>
      </c>
      <c r="J16" s="451" t="s">
        <v>56</v>
      </c>
      <c r="K16" s="452">
        <f t="shared" si="1"/>
        <v>0.29990709333333332</v>
      </c>
      <c r="L16" s="453">
        <v>0.85</v>
      </c>
      <c r="M16" s="454" t="s">
        <v>101</v>
      </c>
      <c r="N16" s="455">
        <v>1</v>
      </c>
      <c r="O16" s="456">
        <v>100</v>
      </c>
      <c r="P16" s="457">
        <v>40</v>
      </c>
      <c r="Q16" s="457">
        <v>60</v>
      </c>
      <c r="R16" s="325" t="s">
        <v>143</v>
      </c>
      <c r="S16" s="325" t="s">
        <v>282</v>
      </c>
      <c r="T16" s="326" t="s">
        <v>283</v>
      </c>
    </row>
    <row r="17" spans="1:20" ht="85.5">
      <c r="A17" s="312" t="s">
        <v>13</v>
      </c>
      <c r="B17" s="313">
        <v>45425</v>
      </c>
      <c r="C17" s="458" t="s">
        <v>223</v>
      </c>
      <c r="D17" s="458" t="s">
        <v>194</v>
      </c>
      <c r="E17" s="316">
        <v>39</v>
      </c>
      <c r="F17" s="148" t="s">
        <v>224</v>
      </c>
      <c r="G17" s="459">
        <v>950000</v>
      </c>
      <c r="H17" s="327">
        <v>474119.98</v>
      </c>
      <c r="I17" s="463">
        <f t="shared" si="0"/>
        <v>475880.02</v>
      </c>
      <c r="J17" s="460" t="s">
        <v>56</v>
      </c>
      <c r="K17" s="452">
        <f t="shared" si="1"/>
        <v>0.4990736631578947</v>
      </c>
      <c r="L17" s="453">
        <v>0.9</v>
      </c>
      <c r="M17" s="461" t="s">
        <v>101</v>
      </c>
      <c r="N17" s="462">
        <v>1</v>
      </c>
      <c r="O17" s="456">
        <v>100</v>
      </c>
      <c r="P17" s="457">
        <v>40</v>
      </c>
      <c r="Q17" s="457">
        <v>60</v>
      </c>
      <c r="R17" s="325" t="s">
        <v>16</v>
      </c>
      <c r="S17" s="325" t="s">
        <v>16</v>
      </c>
      <c r="T17" s="326" t="s">
        <v>16</v>
      </c>
    </row>
    <row r="18" spans="1:20" ht="71.25">
      <c r="A18" s="312" t="s">
        <v>13</v>
      </c>
      <c r="B18" s="313">
        <v>45411</v>
      </c>
      <c r="C18" s="314" t="s">
        <v>196</v>
      </c>
      <c r="D18" s="315" t="s">
        <v>194</v>
      </c>
      <c r="E18" s="316">
        <v>40</v>
      </c>
      <c r="F18" s="148" t="s">
        <v>197</v>
      </c>
      <c r="G18" s="318">
        <v>1800000.01</v>
      </c>
      <c r="H18" s="327">
        <v>751936.61</v>
      </c>
      <c r="I18" s="463">
        <f t="shared" si="0"/>
        <v>1048063.4</v>
      </c>
      <c r="J18" s="451" t="s">
        <v>56</v>
      </c>
      <c r="K18" s="452">
        <f t="shared" si="1"/>
        <v>0.41774255879031913</v>
      </c>
      <c r="L18" s="453">
        <v>0.8</v>
      </c>
      <c r="M18" s="454" t="s">
        <v>101</v>
      </c>
      <c r="N18" s="455">
        <v>1</v>
      </c>
      <c r="O18" s="456">
        <v>120</v>
      </c>
      <c r="P18" s="457">
        <v>48</v>
      </c>
      <c r="Q18" s="457">
        <v>72</v>
      </c>
      <c r="R18" s="325" t="s">
        <v>137</v>
      </c>
      <c r="S18" s="325" t="s">
        <v>284</v>
      </c>
      <c r="T18" s="326" t="s">
        <v>285</v>
      </c>
    </row>
    <row r="19" spans="1:20" ht="156.75">
      <c r="A19" s="312" t="s">
        <v>13</v>
      </c>
      <c r="B19" s="313">
        <v>45462</v>
      </c>
      <c r="C19" s="314" t="s">
        <v>286</v>
      </c>
      <c r="D19" s="315" t="s">
        <v>19</v>
      </c>
      <c r="E19" s="316">
        <v>44</v>
      </c>
      <c r="F19" s="148" t="s">
        <v>287</v>
      </c>
      <c r="G19" s="318">
        <v>999999.99</v>
      </c>
      <c r="H19" s="327">
        <v>0</v>
      </c>
      <c r="I19" s="463">
        <f t="shared" si="0"/>
        <v>999999.99</v>
      </c>
      <c r="J19" s="451" t="s">
        <v>56</v>
      </c>
      <c r="K19" s="452">
        <f t="shared" si="1"/>
        <v>0</v>
      </c>
      <c r="L19" s="453">
        <f t="shared" ref="L19" si="2">H19/G19</f>
        <v>0</v>
      </c>
      <c r="M19" s="454" t="s">
        <v>101</v>
      </c>
      <c r="N19" s="455">
        <v>1</v>
      </c>
      <c r="O19" s="456">
        <v>100</v>
      </c>
      <c r="P19" s="457">
        <v>40</v>
      </c>
      <c r="Q19" s="457">
        <v>60</v>
      </c>
      <c r="R19" s="325" t="s">
        <v>16</v>
      </c>
      <c r="S19" s="325" t="s">
        <v>16</v>
      </c>
      <c r="T19" s="326" t="s">
        <v>16</v>
      </c>
    </row>
    <row r="20" spans="1:20" ht="71.25">
      <c r="A20" s="312" t="s">
        <v>13</v>
      </c>
      <c r="B20" s="313">
        <v>45427</v>
      </c>
      <c r="C20" s="314" t="s">
        <v>225</v>
      </c>
      <c r="D20" s="315" t="s">
        <v>194</v>
      </c>
      <c r="E20" s="316">
        <v>45</v>
      </c>
      <c r="F20" s="148" t="s">
        <v>226</v>
      </c>
      <c r="G20" s="318">
        <v>1299999.98</v>
      </c>
      <c r="H20" s="327">
        <v>0</v>
      </c>
      <c r="I20" s="463">
        <f t="shared" si="0"/>
        <v>1299999.98</v>
      </c>
      <c r="J20" s="451" t="s">
        <v>56</v>
      </c>
      <c r="K20" s="452">
        <f t="shared" si="1"/>
        <v>0</v>
      </c>
      <c r="L20" s="453">
        <v>0.13</v>
      </c>
      <c r="M20" s="454" t="s">
        <v>101</v>
      </c>
      <c r="N20" s="455">
        <v>1</v>
      </c>
      <c r="O20" s="456">
        <v>100</v>
      </c>
      <c r="P20" s="457">
        <v>40</v>
      </c>
      <c r="Q20" s="457">
        <v>60</v>
      </c>
      <c r="R20" s="325" t="s">
        <v>16</v>
      </c>
      <c r="S20" s="325" t="s">
        <v>16</v>
      </c>
      <c r="T20" s="326" t="s">
        <v>16</v>
      </c>
    </row>
    <row r="21" spans="1:20" ht="71.25">
      <c r="A21" s="312" t="s">
        <v>13</v>
      </c>
      <c r="B21" s="313">
        <v>45412</v>
      </c>
      <c r="C21" s="314" t="s">
        <v>198</v>
      </c>
      <c r="D21" s="315" t="s">
        <v>194</v>
      </c>
      <c r="E21" s="316">
        <v>46</v>
      </c>
      <c r="F21" s="148" t="s">
        <v>199</v>
      </c>
      <c r="G21" s="318">
        <v>999999.98</v>
      </c>
      <c r="H21" s="327">
        <v>296961.37</v>
      </c>
      <c r="I21" s="463">
        <f t="shared" si="0"/>
        <v>703038.61</v>
      </c>
      <c r="J21" s="451" t="s">
        <v>56</v>
      </c>
      <c r="K21" s="452">
        <f t="shared" si="1"/>
        <v>0.2969613759392275</v>
      </c>
      <c r="L21" s="453">
        <v>0.5</v>
      </c>
      <c r="M21" s="454" t="s">
        <v>101</v>
      </c>
      <c r="N21" s="455">
        <v>1</v>
      </c>
      <c r="O21" s="456">
        <v>100</v>
      </c>
      <c r="P21" s="457">
        <v>40</v>
      </c>
      <c r="Q21" s="457">
        <v>60</v>
      </c>
      <c r="R21" s="325" t="s">
        <v>143</v>
      </c>
      <c r="S21" s="325" t="s">
        <v>288</v>
      </c>
      <c r="T21" s="326" t="s">
        <v>289</v>
      </c>
    </row>
    <row r="22" spans="1:20" ht="99.75">
      <c r="A22" s="312" t="s">
        <v>13</v>
      </c>
      <c r="B22" s="313">
        <v>45427</v>
      </c>
      <c r="C22" s="314" t="s">
        <v>227</v>
      </c>
      <c r="D22" s="315" t="s">
        <v>194</v>
      </c>
      <c r="E22" s="316">
        <v>47</v>
      </c>
      <c r="F22" s="148" t="s">
        <v>228</v>
      </c>
      <c r="G22" s="318">
        <v>1899999.99</v>
      </c>
      <c r="H22" s="327">
        <v>546284.68000000005</v>
      </c>
      <c r="I22" s="463">
        <f t="shared" si="0"/>
        <v>1353715.31</v>
      </c>
      <c r="J22" s="451" t="s">
        <v>56</v>
      </c>
      <c r="K22" s="452">
        <f t="shared" si="1"/>
        <v>0.28751825414483295</v>
      </c>
      <c r="L22" s="453">
        <v>0.13</v>
      </c>
      <c r="M22" s="454" t="s">
        <v>101</v>
      </c>
      <c r="N22" s="455">
        <v>1</v>
      </c>
      <c r="O22" s="456">
        <v>120</v>
      </c>
      <c r="P22" s="457">
        <v>48</v>
      </c>
      <c r="Q22" s="457">
        <v>72</v>
      </c>
      <c r="R22" s="325" t="s">
        <v>16</v>
      </c>
      <c r="S22" s="325" t="s">
        <v>16</v>
      </c>
      <c r="T22" s="326" t="s">
        <v>16</v>
      </c>
    </row>
    <row r="23" spans="1:20" ht="85.5">
      <c r="A23" s="312" t="s">
        <v>13</v>
      </c>
      <c r="B23" s="313">
        <v>45420</v>
      </c>
      <c r="C23" s="314" t="s">
        <v>229</v>
      </c>
      <c r="D23" s="315" t="s">
        <v>194</v>
      </c>
      <c r="E23" s="316">
        <v>48</v>
      </c>
      <c r="F23" s="148" t="s">
        <v>230</v>
      </c>
      <c r="G23" s="318">
        <v>713861.2</v>
      </c>
      <c r="H23" s="327">
        <v>193632.66</v>
      </c>
      <c r="I23" s="463">
        <f t="shared" si="0"/>
        <v>520228.53999999992</v>
      </c>
      <c r="J23" s="451" t="s">
        <v>56</v>
      </c>
      <c r="K23" s="452">
        <f t="shared" si="1"/>
        <v>0.27124693147631501</v>
      </c>
      <c r="L23" s="453">
        <v>0.45</v>
      </c>
      <c r="M23" s="454" t="s">
        <v>101</v>
      </c>
      <c r="N23" s="455">
        <v>1</v>
      </c>
      <c r="O23" s="456">
        <v>100</v>
      </c>
      <c r="P23" s="457">
        <v>40</v>
      </c>
      <c r="Q23" s="457">
        <v>60</v>
      </c>
      <c r="R23" s="325" t="s">
        <v>137</v>
      </c>
      <c r="S23" s="325" t="s">
        <v>290</v>
      </c>
      <c r="T23" s="326" t="s">
        <v>291</v>
      </c>
    </row>
    <row r="24" spans="1:20" ht="57">
      <c r="A24" s="312" t="s">
        <v>13</v>
      </c>
      <c r="B24" s="313">
        <v>45419</v>
      </c>
      <c r="C24" s="314" t="s">
        <v>231</v>
      </c>
      <c r="D24" s="315" t="s">
        <v>194</v>
      </c>
      <c r="E24" s="316">
        <v>53</v>
      </c>
      <c r="F24" s="148" t="s">
        <v>232</v>
      </c>
      <c r="G24" s="318">
        <v>400000</v>
      </c>
      <c r="H24" s="327">
        <v>119831.47</v>
      </c>
      <c r="I24" s="463">
        <f t="shared" si="0"/>
        <v>280168.53000000003</v>
      </c>
      <c r="J24" s="451" t="s">
        <v>56</v>
      </c>
      <c r="K24" s="452">
        <f t="shared" si="1"/>
        <v>0.29957867500000002</v>
      </c>
      <c r="L24" s="453">
        <v>0.75</v>
      </c>
      <c r="M24" s="454" t="s">
        <v>101</v>
      </c>
      <c r="N24" s="455">
        <v>1</v>
      </c>
      <c r="O24" s="456">
        <v>100</v>
      </c>
      <c r="P24" s="457">
        <v>40</v>
      </c>
      <c r="Q24" s="457">
        <v>60</v>
      </c>
      <c r="R24" s="325" t="s">
        <v>16</v>
      </c>
      <c r="S24" s="325" t="s">
        <v>16</v>
      </c>
      <c r="T24" s="326" t="s">
        <v>16</v>
      </c>
    </row>
    <row r="25" spans="1:20" ht="71.25">
      <c r="A25" s="312" t="s">
        <v>13</v>
      </c>
      <c r="B25" s="313">
        <v>45419</v>
      </c>
      <c r="C25" s="314" t="s">
        <v>233</v>
      </c>
      <c r="D25" s="315" t="s">
        <v>194</v>
      </c>
      <c r="E25" s="316">
        <v>54</v>
      </c>
      <c r="F25" s="148" t="s">
        <v>234</v>
      </c>
      <c r="G25" s="318">
        <v>750000</v>
      </c>
      <c r="H25" s="327">
        <v>346460.14</v>
      </c>
      <c r="I25" s="463">
        <f t="shared" si="0"/>
        <v>403539.86</v>
      </c>
      <c r="J25" s="451" t="s">
        <v>56</v>
      </c>
      <c r="K25" s="452">
        <f t="shared" si="1"/>
        <v>0.46194685333333335</v>
      </c>
      <c r="L25" s="453">
        <v>0.95</v>
      </c>
      <c r="M25" s="454" t="s">
        <v>101</v>
      </c>
      <c r="N25" s="455">
        <v>1</v>
      </c>
      <c r="O25" s="456">
        <v>100</v>
      </c>
      <c r="P25" s="457">
        <v>40</v>
      </c>
      <c r="Q25" s="457">
        <v>60</v>
      </c>
      <c r="R25" s="325" t="s">
        <v>16</v>
      </c>
      <c r="S25" s="325" t="s">
        <v>16</v>
      </c>
      <c r="T25" s="326" t="s">
        <v>16</v>
      </c>
    </row>
    <row r="26" spans="1:20" ht="114">
      <c r="A26" s="312" t="s">
        <v>13</v>
      </c>
      <c r="B26" s="313">
        <v>45427</v>
      </c>
      <c r="C26" s="314" t="s">
        <v>235</v>
      </c>
      <c r="D26" s="315" t="s">
        <v>194</v>
      </c>
      <c r="E26" s="316">
        <v>57</v>
      </c>
      <c r="F26" s="148" t="s">
        <v>236</v>
      </c>
      <c r="G26" s="318">
        <v>870476.92</v>
      </c>
      <c r="H26" s="327">
        <v>414696.67</v>
      </c>
      <c r="I26" s="463">
        <f t="shared" si="0"/>
        <v>455780.25000000006</v>
      </c>
      <c r="J26" s="451" t="s">
        <v>56</v>
      </c>
      <c r="K26" s="452">
        <f t="shared" si="1"/>
        <v>0.47640168334388461</v>
      </c>
      <c r="L26" s="453">
        <v>0.95</v>
      </c>
      <c r="M26" s="454" t="s">
        <v>101</v>
      </c>
      <c r="N26" s="455">
        <v>1</v>
      </c>
      <c r="O26" s="456">
        <v>100</v>
      </c>
      <c r="P26" s="457">
        <v>40</v>
      </c>
      <c r="Q26" s="457">
        <v>60</v>
      </c>
      <c r="R26" s="325" t="s">
        <v>16</v>
      </c>
      <c r="S26" s="325" t="s">
        <v>16</v>
      </c>
      <c r="T26" s="326" t="s">
        <v>16</v>
      </c>
    </row>
    <row r="27" spans="1:20" ht="15.75" thickBot="1">
      <c r="A27" s="19"/>
      <c r="B27" s="20"/>
      <c r="C27" s="21"/>
      <c r="D27" s="22"/>
      <c r="E27" s="288"/>
      <c r="F27" s="333"/>
      <c r="G27" s="289"/>
      <c r="H27" s="334"/>
      <c r="I27" s="335"/>
      <c r="J27" s="290"/>
      <c r="K27" s="291"/>
      <c r="L27" s="336"/>
      <c r="M27" s="337"/>
      <c r="N27" s="292"/>
      <c r="O27" s="338"/>
      <c r="P27" s="293"/>
      <c r="Q27" s="293"/>
      <c r="R27" s="294"/>
      <c r="S27" s="30"/>
      <c r="T27" s="295"/>
    </row>
    <row r="28" spans="1:20" ht="16.5" thickTop="1" thickBot="1">
      <c r="A28" s="32"/>
      <c r="B28" s="32"/>
      <c r="C28" s="32"/>
      <c r="D28" s="32"/>
      <c r="E28" s="33"/>
      <c r="F28" s="339" t="s">
        <v>9</v>
      </c>
      <c r="G28" s="340">
        <f>SUBTOTAL(9,G14:G27)</f>
        <v>14333424.76</v>
      </c>
      <c r="H28" s="340">
        <f>SUBTOTAL(9,H14:H27)</f>
        <v>3866469.1300000008</v>
      </c>
      <c r="I28" s="340">
        <f>SUBTOTAL(9,I14:I27)</f>
        <v>10466955.629999997</v>
      </c>
      <c r="J28" s="157"/>
      <c r="K28" s="34"/>
      <c r="L28" s="34"/>
      <c r="M28" s="35"/>
      <c r="N28" s="36"/>
      <c r="O28" s="36"/>
      <c r="P28" s="37"/>
      <c r="Q28" s="34"/>
      <c r="R28" s="34"/>
    </row>
    <row r="29" spans="1:20" ht="15.75" thickTop="1">
      <c r="A29" s="34"/>
      <c r="B29" s="34"/>
      <c r="C29" s="125"/>
      <c r="D29" s="34"/>
      <c r="E29" s="123"/>
      <c r="F29" s="126"/>
      <c r="G29" s="341"/>
      <c r="H29" s="39"/>
      <c r="I29" s="39"/>
      <c r="J29" s="37"/>
      <c r="K29" s="34"/>
      <c r="L29" s="18"/>
      <c r="M29" s="40"/>
      <c r="N29" s="36"/>
      <c r="O29" s="36"/>
      <c r="P29" s="37"/>
      <c r="Q29" s="34"/>
      <c r="R29" s="34"/>
    </row>
    <row r="30" spans="1:20">
      <c r="A30" s="41" t="s">
        <v>17</v>
      </c>
      <c r="B30" s="18"/>
      <c r="C30" s="18"/>
      <c r="D30" s="18"/>
      <c r="E30" s="18"/>
      <c r="F30" s="42"/>
      <c r="G30" s="43"/>
      <c r="H30" s="18"/>
      <c r="I30" s="127"/>
      <c r="J30" s="18"/>
      <c r="K30" s="18"/>
      <c r="M30" s="18"/>
      <c r="N30" s="18"/>
      <c r="O30" s="18"/>
      <c r="P30" s="18"/>
      <c r="Q30" s="18"/>
      <c r="R30" s="18"/>
    </row>
    <row r="31" spans="1:20">
      <c r="G31" s="47"/>
      <c r="H31" s="47"/>
      <c r="I31" s="47"/>
      <c r="K31" s="159"/>
      <c r="L31" s="159"/>
      <c r="Q31" s="5"/>
    </row>
    <row r="32" spans="1:20">
      <c r="G32" s="47"/>
      <c r="K32" s="159"/>
      <c r="L32" s="159"/>
      <c r="Q32" s="5"/>
    </row>
    <row r="33" spans="7:17">
      <c r="G33" s="47"/>
      <c r="K33" s="159"/>
      <c r="L33" s="159"/>
      <c r="Q33" s="5"/>
    </row>
  </sheetData>
  <mergeCells count="21">
    <mergeCell ref="A1:T1"/>
    <mergeCell ref="A2:T2"/>
    <mergeCell ref="A3:T3"/>
    <mergeCell ref="A5:B5"/>
    <mergeCell ref="C5:E5"/>
    <mergeCell ref="A6:B6"/>
    <mergeCell ref="C6:E6"/>
    <mergeCell ref="M12:N12"/>
    <mergeCell ref="O12:Q12"/>
    <mergeCell ref="R12:R13"/>
    <mergeCell ref="S12:S13"/>
    <mergeCell ref="A7:B7"/>
    <mergeCell ref="C7:E7"/>
    <mergeCell ref="A8:B8"/>
    <mergeCell ref="C8:E8"/>
    <mergeCell ref="S11:T11"/>
    <mergeCell ref="D12:D13"/>
    <mergeCell ref="F12:F13"/>
    <mergeCell ref="G12:G13"/>
    <mergeCell ref="H12:H13"/>
    <mergeCell ref="I12:I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zoomScale="93" zoomScaleNormal="93" workbookViewId="0">
      <selection sqref="A1:T43"/>
    </sheetView>
  </sheetViews>
  <sheetFormatPr baseColWidth="10" defaultRowHeight="15"/>
  <cols>
    <col min="1" max="1" width="12.42578125" customWidth="1"/>
    <col min="2" max="2" width="12" customWidth="1"/>
    <col min="3" max="3" width="19.85546875" customWidth="1"/>
    <col min="4" max="4" width="6.28515625" customWidth="1"/>
    <col min="5" max="5" width="10.140625" customWidth="1"/>
    <col min="6" max="6" width="32.140625" customWidth="1"/>
    <col min="7" max="7" width="14.7109375" customWidth="1"/>
    <col min="8" max="8" width="16.28515625" customWidth="1"/>
    <col min="9" max="9" width="13.5703125" customWidth="1"/>
    <col min="10" max="10" width="10.140625" customWidth="1"/>
    <col min="11" max="11" width="9.42578125" style="177" customWidth="1"/>
    <col min="12" max="12" width="11.28515625" bestFit="1" customWidth="1"/>
    <col min="13" max="13" width="9.5703125" bestFit="1" customWidth="1"/>
    <col min="14" max="14" width="11" customWidth="1"/>
    <col min="15" max="15" width="12" customWidth="1"/>
    <col min="16" max="16" width="10.7109375" customWidth="1"/>
    <col min="17" max="17" width="10.85546875" customWidth="1"/>
    <col min="18" max="18" width="11.7109375" customWidth="1"/>
    <col min="19" max="19" width="14.42578125" customWidth="1"/>
  </cols>
  <sheetData>
    <row r="2" spans="1:20" ht="51" customHeight="1">
      <c r="A2" s="513" t="s">
        <v>12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</row>
    <row r="3" spans="1:20" ht="24.75" customHeight="1">
      <c r="A3" s="557" t="s">
        <v>333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</row>
    <row r="4" spans="1:20" ht="24.75" customHeight="1">
      <c r="A4" s="557" t="s">
        <v>83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</row>
    <row r="5" spans="1:20" ht="24.75" customHeight="1">
      <c r="A5" s="557" t="s">
        <v>99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</row>
    <row r="6" spans="1:20" ht="15.75" thickBot="1">
      <c r="E6" s="2"/>
      <c r="F6" s="2"/>
      <c r="G6" s="2"/>
      <c r="I6" s="159"/>
    </row>
    <row r="7" spans="1:20" s="4" customFormat="1" ht="24.95" customHeight="1">
      <c r="A7" s="519" t="s">
        <v>10</v>
      </c>
      <c r="B7" s="520"/>
      <c r="C7" s="558">
        <v>243450097</v>
      </c>
      <c r="D7" s="559"/>
      <c r="E7" s="2"/>
      <c r="F7" s="471"/>
      <c r="G7" s="471"/>
      <c r="H7" s="413"/>
      <c r="I7" s="3"/>
      <c r="K7" s="178"/>
      <c r="N7"/>
      <c r="O7"/>
      <c r="P7"/>
    </row>
    <row r="8" spans="1:20" s="4" customFormat="1" ht="18.75">
      <c r="A8" s="553" t="s">
        <v>11</v>
      </c>
      <c r="B8" s="554"/>
      <c r="C8" s="555">
        <f>G41</f>
        <v>158561754.40999997</v>
      </c>
      <c r="D8" s="556"/>
      <c r="E8" s="2"/>
      <c r="F8" s="472"/>
      <c r="G8" s="472"/>
      <c r="H8" s="413"/>
      <c r="I8" s="3"/>
      <c r="K8" s="178"/>
      <c r="N8"/>
      <c r="O8"/>
      <c r="P8"/>
    </row>
    <row r="9" spans="1:20" s="4" customFormat="1" ht="18.75">
      <c r="A9" s="523" t="s">
        <v>84</v>
      </c>
      <c r="B9" s="524"/>
      <c r="C9" s="560">
        <v>412071.43</v>
      </c>
      <c r="D9" s="561">
        <v>412071.43</v>
      </c>
      <c r="E9" s="2"/>
      <c r="F9" s="473"/>
      <c r="G9" s="473"/>
      <c r="I9" s="3"/>
      <c r="K9" s="178"/>
      <c r="N9"/>
      <c r="O9"/>
      <c r="P9"/>
    </row>
    <row r="10" spans="1:20" s="4" customFormat="1" ht="18.75">
      <c r="A10" s="523" t="s">
        <v>0</v>
      </c>
      <c r="B10" s="524"/>
      <c r="C10" s="555">
        <f>H41</f>
        <v>49378439.329999998</v>
      </c>
      <c r="D10" s="556"/>
      <c r="E10" s="2"/>
      <c r="F10" s="472"/>
      <c r="G10" s="472"/>
      <c r="I10" s="3"/>
      <c r="K10" s="178"/>
      <c r="N10"/>
      <c r="O10"/>
      <c r="P10"/>
    </row>
    <row r="11" spans="1:20" s="4" customFormat="1" ht="19.5" thickBot="1">
      <c r="A11" s="562" t="s">
        <v>1</v>
      </c>
      <c r="B11" s="563"/>
      <c r="C11" s="547">
        <f>C7+C9-C10</f>
        <v>194483729.10000002</v>
      </c>
      <c r="D11" s="548"/>
      <c r="E11" s="8"/>
      <c r="F11" s="474"/>
      <c r="G11" s="474"/>
      <c r="I11" s="3"/>
      <c r="K11" s="178"/>
      <c r="N11"/>
      <c r="O11"/>
      <c r="P11"/>
    </row>
    <row r="12" spans="1:20" ht="19.5" thickBot="1">
      <c r="K12"/>
      <c r="R12" s="179"/>
      <c r="S12" s="180"/>
    </row>
    <row r="13" spans="1:20" ht="16.5" thickTop="1" thickBot="1">
      <c r="A13" s="181"/>
      <c r="B13" s="181"/>
      <c r="C13" s="181"/>
      <c r="D13" s="181"/>
      <c r="E13" s="181"/>
      <c r="F13" s="181"/>
      <c r="G13" s="182" t="s">
        <v>2</v>
      </c>
      <c r="H13" s="183" t="s">
        <v>3</v>
      </c>
      <c r="I13" s="211" t="s">
        <v>4</v>
      </c>
      <c r="J13" s="184"/>
      <c r="K13" s="185"/>
      <c r="L13" s="185"/>
      <c r="M13" s="185"/>
      <c r="N13" s="185"/>
      <c r="O13" s="185"/>
      <c r="P13" s="185"/>
      <c r="Q13" s="185"/>
      <c r="R13" s="186"/>
      <c r="S13" s="518" t="s">
        <v>292</v>
      </c>
      <c r="T13" s="518"/>
    </row>
    <row r="14" spans="1:20" ht="21.75" customHeight="1" thickBot="1">
      <c r="A14" s="165" t="s">
        <v>73</v>
      </c>
      <c r="B14" s="166" t="s">
        <v>74</v>
      </c>
      <c r="C14" s="166" t="s">
        <v>75</v>
      </c>
      <c r="D14" s="516" t="s">
        <v>76</v>
      </c>
      <c r="E14" s="174" t="s">
        <v>77</v>
      </c>
      <c r="F14" s="516" t="s">
        <v>5</v>
      </c>
      <c r="G14" s="537" t="s">
        <v>6</v>
      </c>
      <c r="H14" s="539" t="s">
        <v>6</v>
      </c>
      <c r="I14" s="539" t="s">
        <v>6</v>
      </c>
      <c r="J14" s="166" t="s">
        <v>60</v>
      </c>
      <c r="K14" s="166" t="s">
        <v>61</v>
      </c>
      <c r="L14" s="166" t="s">
        <v>62</v>
      </c>
      <c r="M14" s="515" t="s">
        <v>63</v>
      </c>
      <c r="N14" s="515"/>
      <c r="O14" s="515" t="s">
        <v>7</v>
      </c>
      <c r="P14" s="515"/>
      <c r="Q14" s="515"/>
      <c r="R14" s="535" t="s">
        <v>82</v>
      </c>
      <c r="S14" s="516" t="s">
        <v>8</v>
      </c>
      <c r="T14" s="166" t="s">
        <v>64</v>
      </c>
    </row>
    <row r="15" spans="1:20" ht="27.75" customHeight="1" thickTop="1" thickBot="1">
      <c r="A15" s="172" t="s">
        <v>78</v>
      </c>
      <c r="B15" s="172" t="s">
        <v>79</v>
      </c>
      <c r="C15" s="172" t="s">
        <v>80</v>
      </c>
      <c r="D15" s="517"/>
      <c r="E15" s="175" t="s">
        <v>81</v>
      </c>
      <c r="F15" s="517"/>
      <c r="G15" s="538"/>
      <c r="H15" s="540"/>
      <c r="I15" s="540"/>
      <c r="J15" s="172" t="s">
        <v>65</v>
      </c>
      <c r="K15" s="168" t="s">
        <v>66</v>
      </c>
      <c r="L15" s="172" t="s">
        <v>67</v>
      </c>
      <c r="M15" s="169" t="s">
        <v>68</v>
      </c>
      <c r="N15" s="170" t="s">
        <v>69</v>
      </c>
      <c r="O15" s="171" t="s">
        <v>6</v>
      </c>
      <c r="P15" s="169" t="s">
        <v>70</v>
      </c>
      <c r="Q15" s="169" t="s">
        <v>71</v>
      </c>
      <c r="R15" s="536"/>
      <c r="S15" s="517"/>
      <c r="T15" s="172" t="s">
        <v>72</v>
      </c>
    </row>
    <row r="16" spans="1:20" ht="28.5">
      <c r="A16" s="246" t="s">
        <v>85</v>
      </c>
      <c r="B16" s="247" t="s">
        <v>15</v>
      </c>
      <c r="C16" s="247" t="s">
        <v>15</v>
      </c>
      <c r="D16" s="247" t="s">
        <v>15</v>
      </c>
      <c r="E16" s="248" t="s">
        <v>86</v>
      </c>
      <c r="F16" s="249" t="s">
        <v>87</v>
      </c>
      <c r="G16" s="250">
        <v>35317928.07</v>
      </c>
      <c r="H16" s="250">
        <v>23545285.23</v>
      </c>
      <c r="I16" s="464">
        <f t="shared" ref="I16:I39" si="0">G16-H16</f>
        <v>11772642.84</v>
      </c>
      <c r="J16" s="247" t="s">
        <v>15</v>
      </c>
      <c r="K16" s="251">
        <f t="shared" ref="K16:K39" si="1">H16/G16</f>
        <v>0.66666666241953187</v>
      </c>
      <c r="L16" s="252">
        <v>0.67</v>
      </c>
      <c r="M16" s="247" t="s">
        <v>15</v>
      </c>
      <c r="N16" s="247" t="s">
        <v>15</v>
      </c>
      <c r="O16" s="247" t="s">
        <v>88</v>
      </c>
      <c r="P16" s="247" t="s">
        <v>88</v>
      </c>
      <c r="Q16" s="247" t="s">
        <v>88</v>
      </c>
      <c r="R16" s="247" t="s">
        <v>15</v>
      </c>
      <c r="S16" s="253" t="s">
        <v>89</v>
      </c>
      <c r="T16" s="254" t="s">
        <v>90</v>
      </c>
    </row>
    <row r="17" spans="1:20" ht="85.5">
      <c r="A17" s="246" t="s">
        <v>13</v>
      </c>
      <c r="B17" s="307">
        <v>45370</v>
      </c>
      <c r="C17" s="465" t="s">
        <v>131</v>
      </c>
      <c r="D17" s="308">
        <v>411</v>
      </c>
      <c r="E17" s="248" t="s">
        <v>132</v>
      </c>
      <c r="F17" s="249" t="s">
        <v>133</v>
      </c>
      <c r="G17" s="250">
        <v>28000000</v>
      </c>
      <c r="H17" s="250">
        <v>13206609.380000001</v>
      </c>
      <c r="I17" s="466">
        <f t="shared" si="0"/>
        <v>14793390.619999999</v>
      </c>
      <c r="J17" s="465" t="s">
        <v>134</v>
      </c>
      <c r="K17" s="251">
        <f t="shared" si="1"/>
        <v>0.47166462071428572</v>
      </c>
      <c r="L17" s="252">
        <v>0.64</v>
      </c>
      <c r="M17" s="467" t="s">
        <v>118</v>
      </c>
      <c r="N17" s="374">
        <v>4564.83</v>
      </c>
      <c r="O17" s="247">
        <v>400</v>
      </c>
      <c r="P17" s="247">
        <v>160</v>
      </c>
      <c r="Q17" s="247">
        <v>240</v>
      </c>
      <c r="R17" s="468" t="s">
        <v>152</v>
      </c>
      <c r="S17" s="468" t="s">
        <v>164</v>
      </c>
      <c r="T17" s="468" t="s">
        <v>165</v>
      </c>
    </row>
    <row r="18" spans="1:20" ht="57">
      <c r="A18" s="246" t="s">
        <v>166</v>
      </c>
      <c r="B18" s="307">
        <v>45387</v>
      </c>
      <c r="C18" s="465" t="s">
        <v>167</v>
      </c>
      <c r="D18" s="308">
        <v>101</v>
      </c>
      <c r="E18" s="248" t="s">
        <v>168</v>
      </c>
      <c r="F18" s="249" t="s">
        <v>169</v>
      </c>
      <c r="G18" s="250">
        <v>17588841.84</v>
      </c>
      <c r="H18" s="250">
        <v>5236970.24</v>
      </c>
      <c r="I18" s="466">
        <f t="shared" si="0"/>
        <v>12351871.6</v>
      </c>
      <c r="J18" s="465" t="s">
        <v>134</v>
      </c>
      <c r="K18" s="251">
        <f t="shared" si="1"/>
        <v>0.29774389284064429</v>
      </c>
      <c r="L18" s="252">
        <f t="shared" ref="L18:L39" si="2">K18</f>
        <v>0.29774389284064429</v>
      </c>
      <c r="M18" s="467" t="s">
        <v>170</v>
      </c>
      <c r="N18" s="330">
        <v>1</v>
      </c>
      <c r="O18" s="330">
        <v>948990</v>
      </c>
      <c r="P18" s="330">
        <v>463107</v>
      </c>
      <c r="Q18" s="330">
        <v>485883</v>
      </c>
      <c r="R18" s="247" t="s">
        <v>15</v>
      </c>
      <c r="S18" s="247" t="s">
        <v>15</v>
      </c>
      <c r="T18" s="247" t="s">
        <v>15</v>
      </c>
    </row>
    <row r="19" spans="1:20" ht="57">
      <c r="A19" s="246" t="s">
        <v>13</v>
      </c>
      <c r="B19" s="307">
        <v>45411</v>
      </c>
      <c r="C19" s="465" t="s">
        <v>171</v>
      </c>
      <c r="D19" s="308">
        <v>1340</v>
      </c>
      <c r="E19" s="248" t="s">
        <v>172</v>
      </c>
      <c r="F19" s="249" t="s">
        <v>173</v>
      </c>
      <c r="G19" s="250">
        <v>3194068.11</v>
      </c>
      <c r="H19" s="250">
        <v>1594220.08</v>
      </c>
      <c r="I19" s="466">
        <f t="shared" si="0"/>
        <v>1599848.0299999998</v>
      </c>
      <c r="J19" s="465" t="s">
        <v>134</v>
      </c>
      <c r="K19" s="251">
        <f t="shared" si="1"/>
        <v>0.49911899968845691</v>
      </c>
      <c r="L19" s="252">
        <v>0.95</v>
      </c>
      <c r="M19" s="467" t="s">
        <v>101</v>
      </c>
      <c r="N19" s="330">
        <v>1</v>
      </c>
      <c r="O19" s="330">
        <v>100</v>
      </c>
      <c r="P19" s="330">
        <v>40</v>
      </c>
      <c r="Q19" s="330">
        <v>60</v>
      </c>
      <c r="R19" s="468" t="s">
        <v>240</v>
      </c>
      <c r="S19" s="468" t="s">
        <v>293</v>
      </c>
      <c r="T19" s="468" t="s">
        <v>294</v>
      </c>
    </row>
    <row r="20" spans="1:20" ht="99.75">
      <c r="A20" s="246" t="s">
        <v>13</v>
      </c>
      <c r="B20" s="307">
        <v>45401</v>
      </c>
      <c r="C20" s="465" t="s">
        <v>174</v>
      </c>
      <c r="D20" s="308">
        <v>411</v>
      </c>
      <c r="E20" s="248" t="s">
        <v>175</v>
      </c>
      <c r="F20" s="249" t="s">
        <v>176</v>
      </c>
      <c r="G20" s="250">
        <v>794030.45</v>
      </c>
      <c r="H20" s="250">
        <v>378124.98</v>
      </c>
      <c r="I20" s="466">
        <f t="shared" si="0"/>
        <v>415905.47</v>
      </c>
      <c r="J20" s="465" t="s">
        <v>134</v>
      </c>
      <c r="K20" s="251">
        <f t="shared" si="1"/>
        <v>0.47620967180792628</v>
      </c>
      <c r="L20" s="252">
        <v>0.96</v>
      </c>
      <c r="M20" s="467" t="s">
        <v>118</v>
      </c>
      <c r="N20" s="330">
        <v>229.29</v>
      </c>
      <c r="O20" s="330">
        <v>100</v>
      </c>
      <c r="P20" s="330">
        <v>40</v>
      </c>
      <c r="Q20" s="330">
        <v>60</v>
      </c>
      <c r="R20" s="468" t="s">
        <v>237</v>
      </c>
      <c r="S20" s="468" t="s">
        <v>238</v>
      </c>
      <c r="T20" s="468" t="s">
        <v>239</v>
      </c>
    </row>
    <row r="21" spans="1:20" ht="85.5">
      <c r="A21" s="246" t="s">
        <v>13</v>
      </c>
      <c r="B21" s="307">
        <v>45401</v>
      </c>
      <c r="C21" s="465" t="s">
        <v>177</v>
      </c>
      <c r="D21" s="308">
        <v>411</v>
      </c>
      <c r="E21" s="248" t="s">
        <v>178</v>
      </c>
      <c r="F21" s="249" t="s">
        <v>179</v>
      </c>
      <c r="G21" s="250">
        <v>3200000</v>
      </c>
      <c r="H21" s="250">
        <v>922837.26</v>
      </c>
      <c r="I21" s="466">
        <f t="shared" si="0"/>
        <v>2277162.7400000002</v>
      </c>
      <c r="J21" s="465" t="s">
        <v>134</v>
      </c>
      <c r="K21" s="251">
        <f t="shared" si="1"/>
        <v>0.28838664375</v>
      </c>
      <c r="L21" s="252">
        <v>1</v>
      </c>
      <c r="M21" s="467" t="s">
        <v>118</v>
      </c>
      <c r="N21" s="469">
        <v>3802.95</v>
      </c>
      <c r="O21" s="330">
        <v>150</v>
      </c>
      <c r="P21" s="330">
        <v>60</v>
      </c>
      <c r="Q21" s="330">
        <v>90</v>
      </c>
      <c r="R21" s="468" t="s">
        <v>240</v>
      </c>
      <c r="S21" s="468" t="s">
        <v>241</v>
      </c>
      <c r="T21" s="468" t="s">
        <v>242</v>
      </c>
    </row>
    <row r="22" spans="1:20" ht="114">
      <c r="A22" s="246" t="s">
        <v>13</v>
      </c>
      <c r="B22" s="307">
        <v>45400</v>
      </c>
      <c r="C22" s="465" t="s">
        <v>183</v>
      </c>
      <c r="D22" s="308">
        <v>411</v>
      </c>
      <c r="E22" s="248" t="s">
        <v>184</v>
      </c>
      <c r="F22" s="249" t="s">
        <v>185</v>
      </c>
      <c r="G22" s="250">
        <v>9798917.4399999995</v>
      </c>
      <c r="H22" s="250">
        <v>2429946.13</v>
      </c>
      <c r="I22" s="466">
        <f t="shared" si="0"/>
        <v>7368971.3099999996</v>
      </c>
      <c r="J22" s="465" t="s">
        <v>134</v>
      </c>
      <c r="K22" s="251">
        <f t="shared" si="1"/>
        <v>0.24798108004061314</v>
      </c>
      <c r="L22" s="252">
        <v>0.65</v>
      </c>
      <c r="M22" s="467" t="s">
        <v>118</v>
      </c>
      <c r="N22" s="469">
        <v>2846.84</v>
      </c>
      <c r="O22" s="330">
        <v>300</v>
      </c>
      <c r="P22" s="330">
        <v>120</v>
      </c>
      <c r="Q22" s="330">
        <v>180</v>
      </c>
      <c r="R22" s="468" t="s">
        <v>152</v>
      </c>
      <c r="S22" s="468" t="s">
        <v>243</v>
      </c>
      <c r="T22" s="468" t="s">
        <v>244</v>
      </c>
    </row>
    <row r="23" spans="1:20" ht="120" customHeight="1">
      <c r="A23" s="246" t="s">
        <v>13</v>
      </c>
      <c r="B23" s="307">
        <v>45411</v>
      </c>
      <c r="C23" s="465" t="s">
        <v>180</v>
      </c>
      <c r="D23" s="308">
        <v>1340</v>
      </c>
      <c r="E23" s="248" t="s">
        <v>181</v>
      </c>
      <c r="F23" s="249" t="s">
        <v>182</v>
      </c>
      <c r="G23" s="250">
        <v>4537699.99</v>
      </c>
      <c r="H23" s="250">
        <v>1260742.81</v>
      </c>
      <c r="I23" s="466">
        <f t="shared" si="0"/>
        <v>3276957.18</v>
      </c>
      <c r="J23" s="465" t="s">
        <v>134</v>
      </c>
      <c r="K23" s="251">
        <f t="shared" si="1"/>
        <v>0.27783740943173285</v>
      </c>
      <c r="L23" s="252">
        <v>0.15</v>
      </c>
      <c r="M23" s="467" t="s">
        <v>101</v>
      </c>
      <c r="N23" s="469">
        <v>1</v>
      </c>
      <c r="O23" s="330">
        <v>200</v>
      </c>
      <c r="P23" s="330">
        <v>80</v>
      </c>
      <c r="Q23" s="330">
        <v>120</v>
      </c>
      <c r="R23" s="468" t="s">
        <v>152</v>
      </c>
      <c r="S23" s="468" t="s">
        <v>295</v>
      </c>
      <c r="T23" s="468" t="s">
        <v>296</v>
      </c>
    </row>
    <row r="24" spans="1:20" ht="120" customHeight="1">
      <c r="A24" s="246" t="s">
        <v>166</v>
      </c>
      <c r="B24" s="307">
        <v>45405</v>
      </c>
      <c r="C24" s="465" t="s">
        <v>186</v>
      </c>
      <c r="D24" s="308">
        <v>101</v>
      </c>
      <c r="E24" s="248" t="s">
        <v>187</v>
      </c>
      <c r="F24" s="249" t="s">
        <v>245</v>
      </c>
      <c r="G24" s="250">
        <v>14282531.74</v>
      </c>
      <c r="H24" s="309">
        <v>0</v>
      </c>
      <c r="I24" s="466">
        <f t="shared" si="0"/>
        <v>14282531.74</v>
      </c>
      <c r="J24" s="465" t="s">
        <v>134</v>
      </c>
      <c r="K24" s="251">
        <f t="shared" si="1"/>
        <v>0</v>
      </c>
      <c r="L24" s="252">
        <f t="shared" si="2"/>
        <v>0</v>
      </c>
      <c r="M24" s="467" t="s">
        <v>188</v>
      </c>
      <c r="N24" s="469">
        <v>2654</v>
      </c>
      <c r="O24" s="330">
        <v>273974</v>
      </c>
      <c r="P24" s="330">
        <v>133699</v>
      </c>
      <c r="Q24" s="330">
        <v>140275</v>
      </c>
      <c r="R24" s="247" t="s">
        <v>15</v>
      </c>
      <c r="S24" s="247" t="s">
        <v>15</v>
      </c>
      <c r="T24" s="247" t="s">
        <v>15</v>
      </c>
    </row>
    <row r="25" spans="1:20" ht="85.5">
      <c r="A25" s="246" t="s">
        <v>166</v>
      </c>
      <c r="B25" s="307">
        <v>45405</v>
      </c>
      <c r="C25" s="465" t="s">
        <v>189</v>
      </c>
      <c r="D25" s="308">
        <v>101</v>
      </c>
      <c r="E25" s="248" t="s">
        <v>190</v>
      </c>
      <c r="F25" s="249" t="s">
        <v>191</v>
      </c>
      <c r="G25" s="250">
        <v>3996206.99</v>
      </c>
      <c r="H25" s="309">
        <v>0</v>
      </c>
      <c r="I25" s="466">
        <f t="shared" si="0"/>
        <v>3996206.99</v>
      </c>
      <c r="J25" s="465" t="s">
        <v>134</v>
      </c>
      <c r="K25" s="251">
        <f t="shared" si="1"/>
        <v>0</v>
      </c>
      <c r="L25" s="252">
        <f t="shared" si="2"/>
        <v>0</v>
      </c>
      <c r="M25" s="467" t="s">
        <v>188</v>
      </c>
      <c r="N25" s="469">
        <v>1106.79</v>
      </c>
      <c r="O25" s="330">
        <v>273974</v>
      </c>
      <c r="P25" s="330">
        <v>133699</v>
      </c>
      <c r="Q25" s="330">
        <v>140275</v>
      </c>
      <c r="R25" s="247" t="s">
        <v>15</v>
      </c>
      <c r="S25" s="247" t="s">
        <v>15</v>
      </c>
      <c r="T25" s="247" t="s">
        <v>15</v>
      </c>
    </row>
    <row r="26" spans="1:20" ht="57">
      <c r="A26" s="246" t="s">
        <v>13</v>
      </c>
      <c r="B26" s="307">
        <v>45427</v>
      </c>
      <c r="C26" s="465" t="s">
        <v>246</v>
      </c>
      <c r="D26" s="308">
        <v>1340</v>
      </c>
      <c r="E26" s="248" t="s">
        <v>247</v>
      </c>
      <c r="F26" s="249" t="s">
        <v>248</v>
      </c>
      <c r="G26" s="250">
        <v>1298713.33</v>
      </c>
      <c r="H26" s="250">
        <v>364091.15</v>
      </c>
      <c r="I26" s="466">
        <f t="shared" si="0"/>
        <v>934622.18</v>
      </c>
      <c r="J26" s="465" t="s">
        <v>134</v>
      </c>
      <c r="K26" s="251">
        <f t="shared" si="1"/>
        <v>0.28034758833190693</v>
      </c>
      <c r="L26" s="252">
        <v>0.75</v>
      </c>
      <c r="M26" s="467" t="s">
        <v>101</v>
      </c>
      <c r="N26" s="469">
        <v>1</v>
      </c>
      <c r="O26" s="330">
        <v>120</v>
      </c>
      <c r="P26" s="330">
        <v>48</v>
      </c>
      <c r="Q26" s="330">
        <v>72</v>
      </c>
      <c r="R26" s="247" t="s">
        <v>15</v>
      </c>
      <c r="S26" s="247" t="s">
        <v>15</v>
      </c>
      <c r="T26" s="247" t="s">
        <v>15</v>
      </c>
    </row>
    <row r="27" spans="1:20" ht="42.75">
      <c r="A27" s="246" t="s">
        <v>166</v>
      </c>
      <c r="B27" s="307">
        <v>45439</v>
      </c>
      <c r="C27" s="465" t="s">
        <v>249</v>
      </c>
      <c r="D27" s="308">
        <v>1137</v>
      </c>
      <c r="E27" s="248" t="s">
        <v>250</v>
      </c>
      <c r="F27" s="249" t="s">
        <v>251</v>
      </c>
      <c r="G27" s="250">
        <v>734595.28</v>
      </c>
      <c r="H27" s="250">
        <v>100615.03</v>
      </c>
      <c r="I27" s="466">
        <f t="shared" si="0"/>
        <v>633980.25</v>
      </c>
      <c r="J27" s="465" t="s">
        <v>134</v>
      </c>
      <c r="K27" s="251">
        <f t="shared" si="1"/>
        <v>0.13696661650208261</v>
      </c>
      <c r="L27" s="252">
        <f t="shared" si="2"/>
        <v>0.13696661650208261</v>
      </c>
      <c r="M27" s="467" t="s">
        <v>101</v>
      </c>
      <c r="N27" s="469">
        <v>1</v>
      </c>
      <c r="O27" s="330">
        <v>68</v>
      </c>
      <c r="P27" s="330">
        <v>33</v>
      </c>
      <c r="Q27" s="330">
        <v>35</v>
      </c>
      <c r="R27" s="247" t="s">
        <v>15</v>
      </c>
      <c r="S27" s="247" t="s">
        <v>15</v>
      </c>
      <c r="T27" s="247" t="s">
        <v>15</v>
      </c>
    </row>
    <row r="28" spans="1:20" ht="28.5">
      <c r="A28" s="246" t="s">
        <v>166</v>
      </c>
      <c r="B28" s="307">
        <v>45439</v>
      </c>
      <c r="C28" s="465" t="s">
        <v>252</v>
      </c>
      <c r="D28" s="308">
        <v>1134</v>
      </c>
      <c r="E28" s="248" t="s">
        <v>253</v>
      </c>
      <c r="F28" s="249" t="s">
        <v>254</v>
      </c>
      <c r="G28" s="250">
        <v>250000</v>
      </c>
      <c r="H28" s="309">
        <v>0</v>
      </c>
      <c r="I28" s="466">
        <f t="shared" si="0"/>
        <v>250000</v>
      </c>
      <c r="J28" s="465" t="s">
        <v>134</v>
      </c>
      <c r="K28" s="251">
        <f t="shared" si="1"/>
        <v>0</v>
      </c>
      <c r="L28" s="252">
        <f t="shared" si="2"/>
        <v>0</v>
      </c>
      <c r="M28" s="467" t="s">
        <v>255</v>
      </c>
      <c r="N28" s="469">
        <v>1</v>
      </c>
      <c r="O28" s="330">
        <v>68</v>
      </c>
      <c r="P28" s="330">
        <v>33</v>
      </c>
      <c r="Q28" s="330">
        <v>35</v>
      </c>
      <c r="R28" s="247" t="s">
        <v>15</v>
      </c>
      <c r="S28" s="247" t="s">
        <v>15</v>
      </c>
      <c r="T28" s="247" t="s">
        <v>15</v>
      </c>
    </row>
    <row r="29" spans="1:20" ht="57">
      <c r="A29" s="246" t="s">
        <v>13</v>
      </c>
      <c r="B29" s="307">
        <v>45439</v>
      </c>
      <c r="C29" s="465" t="s">
        <v>256</v>
      </c>
      <c r="D29" s="308">
        <v>411</v>
      </c>
      <c r="E29" s="248" t="s">
        <v>257</v>
      </c>
      <c r="F29" s="249" t="s">
        <v>258</v>
      </c>
      <c r="G29" s="250">
        <v>1149999.54</v>
      </c>
      <c r="H29" s="250">
        <v>338997.04</v>
      </c>
      <c r="I29" s="466">
        <f t="shared" si="0"/>
        <v>811002.5</v>
      </c>
      <c r="J29" s="465" t="s">
        <v>134</v>
      </c>
      <c r="K29" s="251">
        <f t="shared" si="1"/>
        <v>0.29478015269466973</v>
      </c>
      <c r="L29" s="252">
        <v>0.4</v>
      </c>
      <c r="M29" s="467" t="s">
        <v>101</v>
      </c>
      <c r="N29" s="469">
        <v>1</v>
      </c>
      <c r="O29" s="330">
        <v>150</v>
      </c>
      <c r="P29" s="330">
        <v>60</v>
      </c>
      <c r="Q29" s="330">
        <v>90</v>
      </c>
      <c r="R29" s="247" t="s">
        <v>15</v>
      </c>
      <c r="S29" s="247" t="s">
        <v>15</v>
      </c>
      <c r="T29" s="247" t="s">
        <v>15</v>
      </c>
    </row>
    <row r="30" spans="1:20" ht="42.75">
      <c r="A30" s="246" t="s">
        <v>297</v>
      </c>
      <c r="B30" s="307">
        <v>45447</v>
      </c>
      <c r="C30" s="465" t="s">
        <v>298</v>
      </c>
      <c r="D30" s="308">
        <v>830</v>
      </c>
      <c r="E30" s="248" t="s">
        <v>299</v>
      </c>
      <c r="F30" s="249" t="s">
        <v>300</v>
      </c>
      <c r="G30" s="250">
        <v>5027379.18</v>
      </c>
      <c r="H30" s="309">
        <v>0</v>
      </c>
      <c r="I30" s="466">
        <f t="shared" si="0"/>
        <v>5027379.18</v>
      </c>
      <c r="J30" s="465" t="s">
        <v>134</v>
      </c>
      <c r="K30" s="251">
        <f t="shared" si="1"/>
        <v>0</v>
      </c>
      <c r="L30" s="252">
        <f t="shared" si="2"/>
        <v>0</v>
      </c>
      <c r="M30" s="467" t="s">
        <v>301</v>
      </c>
      <c r="N30" s="469">
        <v>383</v>
      </c>
      <c r="O30" s="330">
        <v>383</v>
      </c>
      <c r="P30" s="330">
        <v>200</v>
      </c>
      <c r="Q30" s="330">
        <v>183</v>
      </c>
      <c r="R30" s="247" t="s">
        <v>15</v>
      </c>
      <c r="S30" s="247" t="s">
        <v>15</v>
      </c>
      <c r="T30" s="247" t="s">
        <v>15</v>
      </c>
    </row>
    <row r="31" spans="1:20" ht="42.75">
      <c r="A31" s="246" t="s">
        <v>13</v>
      </c>
      <c r="B31" s="307">
        <v>45460</v>
      </c>
      <c r="C31" s="465" t="s">
        <v>302</v>
      </c>
      <c r="D31" s="308">
        <v>1340</v>
      </c>
      <c r="E31" s="248" t="s">
        <v>303</v>
      </c>
      <c r="F31" s="249" t="s">
        <v>304</v>
      </c>
      <c r="G31" s="250">
        <v>1005935.92</v>
      </c>
      <c r="H31" s="309">
        <v>0</v>
      </c>
      <c r="I31" s="466">
        <f t="shared" si="0"/>
        <v>1005935.92</v>
      </c>
      <c r="J31" s="470" t="s">
        <v>134</v>
      </c>
      <c r="K31" s="251">
        <f t="shared" si="1"/>
        <v>0</v>
      </c>
      <c r="L31" s="252">
        <v>0.98</v>
      </c>
      <c r="M31" s="467" t="s">
        <v>101</v>
      </c>
      <c r="N31" s="469">
        <v>1</v>
      </c>
      <c r="O31" s="330">
        <v>150</v>
      </c>
      <c r="P31" s="330">
        <v>60</v>
      </c>
      <c r="Q31" s="330">
        <v>90</v>
      </c>
      <c r="R31" s="247" t="s">
        <v>15</v>
      </c>
      <c r="S31" s="247" t="s">
        <v>15</v>
      </c>
      <c r="T31" s="247" t="s">
        <v>15</v>
      </c>
    </row>
    <row r="32" spans="1:20" ht="57">
      <c r="A32" s="246" t="s">
        <v>13</v>
      </c>
      <c r="B32" s="307">
        <v>45435</v>
      </c>
      <c r="C32" s="465" t="s">
        <v>259</v>
      </c>
      <c r="D32" s="308">
        <v>1140</v>
      </c>
      <c r="E32" s="248" t="s">
        <v>260</v>
      </c>
      <c r="F32" s="249" t="s">
        <v>261</v>
      </c>
      <c r="G32" s="250">
        <v>671000</v>
      </c>
      <c r="H32" s="309">
        <v>0</v>
      </c>
      <c r="I32" s="466">
        <f t="shared" si="0"/>
        <v>671000</v>
      </c>
      <c r="J32" s="470" t="s">
        <v>134</v>
      </c>
      <c r="K32" s="251">
        <f t="shared" si="1"/>
        <v>0</v>
      </c>
      <c r="L32" s="252">
        <f t="shared" si="2"/>
        <v>0</v>
      </c>
      <c r="M32" s="467" t="s">
        <v>255</v>
      </c>
      <c r="N32" s="469">
        <v>1</v>
      </c>
      <c r="O32" s="330">
        <v>3</v>
      </c>
      <c r="P32" s="330">
        <v>1</v>
      </c>
      <c r="Q32" s="330">
        <v>2</v>
      </c>
      <c r="R32" s="247" t="s">
        <v>15</v>
      </c>
      <c r="S32" s="247" t="s">
        <v>15</v>
      </c>
      <c r="T32" s="247" t="s">
        <v>15</v>
      </c>
    </row>
    <row r="33" spans="1:20" ht="42.75">
      <c r="A33" s="246" t="s">
        <v>13</v>
      </c>
      <c r="B33" s="307">
        <v>45455</v>
      </c>
      <c r="C33" s="465" t="s">
        <v>305</v>
      </c>
      <c r="D33" s="308">
        <v>1340</v>
      </c>
      <c r="E33" s="248" t="s">
        <v>306</v>
      </c>
      <c r="F33" s="249" t="s">
        <v>307</v>
      </c>
      <c r="G33" s="250">
        <v>1725990.02</v>
      </c>
      <c r="H33" s="309">
        <v>0</v>
      </c>
      <c r="I33" s="466">
        <f t="shared" si="0"/>
        <v>1725990.02</v>
      </c>
      <c r="J33" s="470" t="s">
        <v>134</v>
      </c>
      <c r="K33" s="251">
        <f t="shared" si="1"/>
        <v>0</v>
      </c>
      <c r="L33" s="252">
        <f t="shared" si="2"/>
        <v>0</v>
      </c>
      <c r="M33" s="467" t="s">
        <v>101</v>
      </c>
      <c r="N33" s="469">
        <v>1</v>
      </c>
      <c r="O33" s="330">
        <v>150</v>
      </c>
      <c r="P33" s="330">
        <v>60</v>
      </c>
      <c r="Q33" s="330">
        <v>90</v>
      </c>
      <c r="R33" s="247" t="s">
        <v>15</v>
      </c>
      <c r="S33" s="247" t="s">
        <v>15</v>
      </c>
      <c r="T33" s="247" t="s">
        <v>15</v>
      </c>
    </row>
    <row r="34" spans="1:20" ht="99.75">
      <c r="A34" s="246" t="s">
        <v>13</v>
      </c>
      <c r="B34" s="307">
        <v>45446</v>
      </c>
      <c r="C34" s="465" t="s">
        <v>308</v>
      </c>
      <c r="D34" s="308">
        <v>411</v>
      </c>
      <c r="E34" s="248" t="s">
        <v>309</v>
      </c>
      <c r="F34" s="249" t="s">
        <v>310</v>
      </c>
      <c r="G34" s="250">
        <v>5333508.7</v>
      </c>
      <c r="H34" s="309">
        <v>0</v>
      </c>
      <c r="I34" s="466">
        <f t="shared" si="0"/>
        <v>5333508.7</v>
      </c>
      <c r="J34" s="470" t="s">
        <v>134</v>
      </c>
      <c r="K34" s="251">
        <f t="shared" si="1"/>
        <v>0</v>
      </c>
      <c r="L34" s="252">
        <f t="shared" si="2"/>
        <v>0</v>
      </c>
      <c r="M34" s="467" t="s">
        <v>118</v>
      </c>
      <c r="N34" s="469">
        <v>6310.7</v>
      </c>
      <c r="O34" s="330">
        <v>200</v>
      </c>
      <c r="P34" s="330">
        <v>80</v>
      </c>
      <c r="Q34" s="330">
        <v>120</v>
      </c>
      <c r="R34" s="247" t="s">
        <v>15</v>
      </c>
      <c r="S34" s="247" t="s">
        <v>15</v>
      </c>
      <c r="T34" s="247" t="s">
        <v>15</v>
      </c>
    </row>
    <row r="35" spans="1:20" ht="85.5">
      <c r="A35" s="246" t="s">
        <v>13</v>
      </c>
      <c r="B35" s="307">
        <v>45455</v>
      </c>
      <c r="C35" s="465" t="s">
        <v>311</v>
      </c>
      <c r="D35" s="308">
        <v>1340</v>
      </c>
      <c r="E35" s="248" t="s">
        <v>312</v>
      </c>
      <c r="F35" s="249" t="s">
        <v>313</v>
      </c>
      <c r="G35" s="250">
        <v>2153480.91</v>
      </c>
      <c r="H35" s="309">
        <v>0</v>
      </c>
      <c r="I35" s="466">
        <f t="shared" si="0"/>
        <v>2153480.91</v>
      </c>
      <c r="J35" s="470" t="s">
        <v>134</v>
      </c>
      <c r="K35" s="251">
        <f t="shared" si="1"/>
        <v>0</v>
      </c>
      <c r="L35" s="252">
        <f t="shared" si="2"/>
        <v>0</v>
      </c>
      <c r="M35" s="467" t="s">
        <v>101</v>
      </c>
      <c r="N35" s="469">
        <v>1</v>
      </c>
      <c r="O35" s="330">
        <v>100</v>
      </c>
      <c r="P35" s="330">
        <v>40</v>
      </c>
      <c r="Q35" s="330">
        <v>60</v>
      </c>
      <c r="R35" s="247" t="s">
        <v>15</v>
      </c>
      <c r="S35" s="247" t="s">
        <v>15</v>
      </c>
      <c r="T35" s="247" t="s">
        <v>15</v>
      </c>
    </row>
    <row r="36" spans="1:20" ht="71.25">
      <c r="A36" s="246" t="s">
        <v>13</v>
      </c>
      <c r="B36" s="307">
        <v>45460</v>
      </c>
      <c r="C36" s="465" t="s">
        <v>314</v>
      </c>
      <c r="D36" s="308">
        <v>1340</v>
      </c>
      <c r="E36" s="248" t="s">
        <v>315</v>
      </c>
      <c r="F36" s="249" t="s">
        <v>316</v>
      </c>
      <c r="G36" s="250">
        <v>3200000</v>
      </c>
      <c r="H36" s="309">
        <v>0</v>
      </c>
      <c r="I36" s="466">
        <f t="shared" si="0"/>
        <v>3200000</v>
      </c>
      <c r="J36" s="470" t="s">
        <v>134</v>
      </c>
      <c r="K36" s="251">
        <f t="shared" si="1"/>
        <v>0</v>
      </c>
      <c r="L36" s="252">
        <f t="shared" si="2"/>
        <v>0</v>
      </c>
      <c r="M36" s="467" t="s">
        <v>101</v>
      </c>
      <c r="N36" s="469">
        <v>1</v>
      </c>
      <c r="O36" s="330">
        <v>100</v>
      </c>
      <c r="P36" s="330">
        <v>40</v>
      </c>
      <c r="Q36" s="330">
        <v>60</v>
      </c>
      <c r="R36" s="247" t="s">
        <v>15</v>
      </c>
      <c r="S36" s="247" t="s">
        <v>15</v>
      </c>
      <c r="T36" s="247" t="s">
        <v>15</v>
      </c>
    </row>
    <row r="37" spans="1:20" ht="85.5">
      <c r="A37" s="246" t="s">
        <v>13</v>
      </c>
      <c r="B37" s="307">
        <v>45450</v>
      </c>
      <c r="C37" s="465" t="s">
        <v>317</v>
      </c>
      <c r="D37" s="308">
        <v>411</v>
      </c>
      <c r="E37" s="248" t="s">
        <v>318</v>
      </c>
      <c r="F37" s="249" t="s">
        <v>319</v>
      </c>
      <c r="G37" s="250">
        <v>364503.93</v>
      </c>
      <c r="H37" s="309">
        <v>0</v>
      </c>
      <c r="I37" s="466">
        <f t="shared" si="0"/>
        <v>364503.93</v>
      </c>
      <c r="J37" s="470" t="s">
        <v>134</v>
      </c>
      <c r="K37" s="251">
        <f t="shared" si="1"/>
        <v>0</v>
      </c>
      <c r="L37" s="252">
        <f t="shared" si="2"/>
        <v>0</v>
      </c>
      <c r="M37" s="467" t="s">
        <v>118</v>
      </c>
      <c r="N37" s="469">
        <v>148.5</v>
      </c>
      <c r="O37" s="330">
        <v>80</v>
      </c>
      <c r="P37" s="330">
        <v>32</v>
      </c>
      <c r="Q37" s="330">
        <v>48</v>
      </c>
      <c r="R37" s="247" t="s">
        <v>15</v>
      </c>
      <c r="S37" s="247" t="s">
        <v>15</v>
      </c>
      <c r="T37" s="247" t="s">
        <v>15</v>
      </c>
    </row>
    <row r="38" spans="1:20" ht="85.5">
      <c r="A38" s="246" t="s">
        <v>166</v>
      </c>
      <c r="B38" s="307">
        <v>45462</v>
      </c>
      <c r="C38" s="465" t="s">
        <v>320</v>
      </c>
      <c r="D38" s="308">
        <v>102</v>
      </c>
      <c r="E38" s="248" t="s">
        <v>321</v>
      </c>
      <c r="F38" s="249" t="s">
        <v>322</v>
      </c>
      <c r="G38" s="250">
        <v>7399123.5199999996</v>
      </c>
      <c r="H38" s="309">
        <v>0</v>
      </c>
      <c r="I38" s="466">
        <f t="shared" si="0"/>
        <v>7399123.5199999996</v>
      </c>
      <c r="J38" s="470" t="s">
        <v>134</v>
      </c>
      <c r="K38" s="251">
        <f t="shared" si="1"/>
        <v>0</v>
      </c>
      <c r="L38" s="252">
        <f t="shared" si="2"/>
        <v>0</v>
      </c>
      <c r="M38" s="467" t="s">
        <v>170</v>
      </c>
      <c r="N38" s="469">
        <v>1</v>
      </c>
      <c r="O38" s="330">
        <v>23072</v>
      </c>
      <c r="P38" s="330">
        <v>11075</v>
      </c>
      <c r="Q38" s="330">
        <v>11997</v>
      </c>
      <c r="R38" s="247" t="s">
        <v>15</v>
      </c>
      <c r="S38" s="247" t="s">
        <v>15</v>
      </c>
      <c r="T38" s="247" t="s">
        <v>15</v>
      </c>
    </row>
    <row r="39" spans="1:20" ht="71.25">
      <c r="A39" s="246" t="s">
        <v>166</v>
      </c>
      <c r="B39" s="307">
        <v>45462</v>
      </c>
      <c r="C39" s="465" t="s">
        <v>323</v>
      </c>
      <c r="D39" s="308">
        <v>102</v>
      </c>
      <c r="E39" s="248" t="s">
        <v>321</v>
      </c>
      <c r="F39" s="249" t="s">
        <v>324</v>
      </c>
      <c r="G39" s="250">
        <v>7537299.4500000002</v>
      </c>
      <c r="H39" s="309">
        <v>0</v>
      </c>
      <c r="I39" s="466">
        <f t="shared" si="0"/>
        <v>7537299.4500000002</v>
      </c>
      <c r="J39" s="470" t="s">
        <v>134</v>
      </c>
      <c r="K39" s="251">
        <f t="shared" si="1"/>
        <v>0</v>
      </c>
      <c r="L39" s="252">
        <f t="shared" si="2"/>
        <v>0</v>
      </c>
      <c r="M39" s="467" t="s">
        <v>170</v>
      </c>
      <c r="N39" s="469">
        <v>1</v>
      </c>
      <c r="O39" s="330">
        <v>23072</v>
      </c>
      <c r="P39" s="330">
        <v>11075</v>
      </c>
      <c r="Q39" s="330">
        <v>11997</v>
      </c>
      <c r="R39" s="247" t="s">
        <v>15</v>
      </c>
      <c r="S39" s="247" t="s">
        <v>15</v>
      </c>
      <c r="T39" s="247" t="s">
        <v>15</v>
      </c>
    </row>
    <row r="40" spans="1:20" ht="15.75" thickBot="1">
      <c r="A40" s="298"/>
      <c r="B40" s="299"/>
      <c r="C40" s="299"/>
      <c r="D40" s="299"/>
      <c r="E40" s="300"/>
      <c r="F40" s="301"/>
      <c r="G40" s="302"/>
      <c r="H40" s="302"/>
      <c r="I40" s="302"/>
      <c r="J40" s="299"/>
      <c r="K40" s="303"/>
      <c r="L40" s="304"/>
      <c r="M40" s="299"/>
      <c r="N40" s="299"/>
      <c r="O40" s="299"/>
      <c r="P40" s="299"/>
      <c r="Q40" s="299"/>
      <c r="R40" s="299"/>
      <c r="S40" s="305"/>
      <c r="T40" s="306"/>
    </row>
    <row r="41" spans="1:20" ht="15.75" thickBot="1">
      <c r="A41" s="564" t="s">
        <v>91</v>
      </c>
      <c r="B41" s="565"/>
      <c r="C41" s="565"/>
      <c r="D41" s="565"/>
      <c r="E41" s="565"/>
      <c r="F41" s="296" t="s">
        <v>9</v>
      </c>
      <c r="G41" s="297">
        <f>SUM(G16:G40)</f>
        <v>158561754.40999997</v>
      </c>
      <c r="H41" s="297">
        <f>SUM(H16:H40)</f>
        <v>49378439.329999998</v>
      </c>
      <c r="I41" s="297">
        <f>SUM(I16:I40)</f>
        <v>109183315.08</v>
      </c>
      <c r="J41" s="187"/>
      <c r="K41" s="188"/>
      <c r="L41" s="189"/>
      <c r="M41" s="190"/>
      <c r="N41" s="191"/>
      <c r="O41" s="191"/>
      <c r="P41" s="191"/>
      <c r="Q41" s="192"/>
      <c r="R41" s="192"/>
      <c r="S41" s="192"/>
    </row>
    <row r="42" spans="1:20" ht="15.75" thickTop="1">
      <c r="A42" s="564" t="s">
        <v>91</v>
      </c>
      <c r="B42" s="565"/>
      <c r="C42" s="565"/>
      <c r="D42" s="565"/>
      <c r="E42" s="565"/>
      <c r="F42" s="193"/>
      <c r="G42" s="227"/>
      <c r="H42" s="228"/>
      <c r="I42" s="229"/>
      <c r="J42" s="187"/>
      <c r="K42" s="188"/>
      <c r="L42" s="189"/>
      <c r="M42" s="190"/>
      <c r="N42" s="191"/>
      <c r="O42" s="191"/>
      <c r="P42" s="191"/>
      <c r="Q42" s="192"/>
      <c r="R42" s="192"/>
      <c r="S42" s="192"/>
    </row>
    <row r="43" spans="1:20">
      <c r="A43" s="194" t="s">
        <v>92</v>
      </c>
      <c r="B43" s="9"/>
      <c r="C43" s="9"/>
      <c r="D43" s="9"/>
      <c r="E43" s="9"/>
      <c r="F43" s="9"/>
      <c r="G43" s="195"/>
      <c r="H43" s="9"/>
      <c r="I43" s="9"/>
      <c r="J43" s="9"/>
      <c r="K43" s="9"/>
      <c r="L43" s="405"/>
      <c r="M43" s="196"/>
      <c r="N43" s="9"/>
      <c r="O43" s="9"/>
      <c r="P43" s="9"/>
      <c r="Q43" s="9"/>
      <c r="R43" s="9"/>
      <c r="S43" s="9"/>
    </row>
    <row r="44" spans="1:20">
      <c r="G44" s="214"/>
      <c r="K44"/>
    </row>
    <row r="45" spans="1:20">
      <c r="F45" s="45"/>
      <c r="G45" s="243"/>
      <c r="H45" s="243"/>
      <c r="I45" s="244"/>
    </row>
    <row r="46" spans="1:20">
      <c r="G46" s="45"/>
      <c r="H46" s="214"/>
    </row>
    <row r="47" spans="1:20">
      <c r="G47" s="45"/>
      <c r="H47" s="45"/>
    </row>
    <row r="48" spans="1:20">
      <c r="G48" s="45"/>
      <c r="H48" s="46"/>
    </row>
    <row r="49" spans="7:7">
      <c r="G49" s="46"/>
    </row>
  </sheetData>
  <mergeCells count="26">
    <mergeCell ref="A41:E41"/>
    <mergeCell ref="A42:E42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3:T3"/>
    <mergeCell ref="A5:T5"/>
    <mergeCell ref="A7:B7"/>
    <mergeCell ref="C7:D7"/>
    <mergeCell ref="A4:T4"/>
  </mergeCells>
  <pageMargins left="0.70866141732283472" right="0.70866141732283472" top="0.35433070866141736" bottom="0.35433070866141736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>
      <pane ySplit="1" topLeftCell="A16" activePane="bottomLeft" state="frozen"/>
      <selection pane="bottomLeft" sqref="A1:T25"/>
    </sheetView>
  </sheetViews>
  <sheetFormatPr baseColWidth="10" defaultRowHeight="15"/>
  <cols>
    <col min="1" max="1" width="10" customWidth="1"/>
    <col min="2" max="2" width="11" customWidth="1"/>
    <col min="3" max="3" width="22.140625" customWidth="1"/>
    <col min="4" max="4" width="6.140625" customWidth="1"/>
    <col min="5" max="5" width="9.28515625" customWidth="1"/>
    <col min="6" max="6" width="30.28515625" customWidth="1"/>
    <col min="7" max="7" width="18" bestFit="1" customWidth="1"/>
    <col min="8" max="8" width="14.28515625" customWidth="1"/>
    <col min="9" max="9" width="15" customWidth="1"/>
    <col min="10" max="10" width="8.5703125" customWidth="1"/>
    <col min="11" max="11" width="7.85546875" style="159" customWidth="1"/>
    <col min="12" max="12" width="7.7109375" style="159" bestFit="1" customWidth="1"/>
    <col min="13" max="13" width="8.140625" customWidth="1"/>
    <col min="14" max="14" width="7.85546875" customWidth="1"/>
    <col min="15" max="15" width="8.42578125" bestFit="1" customWidth="1"/>
    <col min="16" max="16" width="9.140625" customWidth="1"/>
    <col min="17" max="17" width="8.7109375" style="5" customWidth="1"/>
    <col min="18" max="18" width="11.140625" customWidth="1"/>
    <col min="20" max="20" width="10.425781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2"/>
    </row>
    <row r="2" spans="1:22" ht="38.25" customHeight="1">
      <c r="A2" s="513" t="s">
        <v>12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</row>
    <row r="3" spans="1:22" ht="45.75" customHeight="1">
      <c r="A3" s="572" t="s">
        <v>332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</row>
    <row r="4" spans="1:22" ht="33" customHeight="1">
      <c r="A4" s="514" t="s">
        <v>126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</row>
    <row r="5" spans="1:22" ht="30" customHeight="1">
      <c r="A5" s="568" t="s">
        <v>107</v>
      </c>
      <c r="B5" s="568"/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</row>
    <row r="6" spans="1:22" ht="15.75" thickBot="1">
      <c r="A6" s="1"/>
      <c r="B6" s="1"/>
      <c r="F6" s="2"/>
      <c r="J6" s="1"/>
    </row>
    <row r="7" spans="1:22" s="4" customFormat="1" ht="18.75">
      <c r="A7" s="519" t="s">
        <v>10</v>
      </c>
      <c r="B7" s="520"/>
      <c r="C7" s="569">
        <v>888389340</v>
      </c>
      <c r="D7" s="570"/>
      <c r="E7" s="156"/>
      <c r="F7" s="230"/>
      <c r="G7" s="152"/>
      <c r="H7" s="415"/>
      <c r="I7" s="7"/>
      <c r="J7" s="3"/>
      <c r="K7" s="3"/>
      <c r="P7" s="5"/>
    </row>
    <row r="8" spans="1:22" s="4" customFormat="1" ht="34.5" customHeight="1">
      <c r="A8" s="553" t="s">
        <v>11</v>
      </c>
      <c r="B8" s="554"/>
      <c r="C8" s="566">
        <f>G23</f>
        <v>862079592.04999995</v>
      </c>
      <c r="D8" s="567"/>
      <c r="E8" s="156"/>
      <c r="F8" s="231"/>
      <c r="G8" s="413"/>
      <c r="I8" s="7"/>
      <c r="J8" s="3"/>
      <c r="K8" s="3"/>
      <c r="P8" s="5"/>
    </row>
    <row r="9" spans="1:22" s="4" customFormat="1" ht="18.75">
      <c r="A9" s="553" t="s">
        <v>84</v>
      </c>
      <c r="B9" s="554"/>
      <c r="C9" s="525">
        <v>443085.68</v>
      </c>
      <c r="D9" s="527">
        <v>443085.68000000005</v>
      </c>
      <c r="E9" s="156"/>
      <c r="F9" s="231"/>
      <c r="G9" s="413"/>
      <c r="I9" s="7"/>
      <c r="J9" s="3"/>
      <c r="K9" s="3"/>
      <c r="P9" s="5"/>
    </row>
    <row r="10" spans="1:22" s="4" customFormat="1" ht="18.75">
      <c r="A10" s="523" t="s">
        <v>0</v>
      </c>
      <c r="B10" s="524"/>
      <c r="C10" s="525">
        <f>H23</f>
        <v>356316091.75999999</v>
      </c>
      <c r="D10" s="527"/>
      <c r="E10" s="156"/>
      <c r="F10" s="479"/>
      <c r="G10" s="479"/>
      <c r="H10" s="273"/>
      <c r="I10" s="274"/>
      <c r="J10" s="275"/>
      <c r="K10" s="3"/>
      <c r="P10" s="5"/>
    </row>
    <row r="11" spans="1:22" s="4" customFormat="1" ht="19.5" thickBot="1">
      <c r="A11" s="528" t="s">
        <v>1</v>
      </c>
      <c r="B11" s="529"/>
      <c r="C11" s="530">
        <v>532155414.72000003</v>
      </c>
      <c r="D11" s="532"/>
      <c r="E11" s="8"/>
      <c r="F11" s="6"/>
      <c r="G11" s="6"/>
      <c r="I11" s="7"/>
      <c r="J11" s="3"/>
      <c r="K11" s="3"/>
      <c r="P11" s="5"/>
    </row>
    <row r="12" spans="1:22" s="4" customFormat="1" ht="24.95" customHeight="1" thickBot="1">
      <c r="A12" s="276"/>
      <c r="B12" s="276"/>
      <c r="C12" s="277"/>
      <c r="D12" s="277"/>
      <c r="E12" s="277"/>
      <c r="F12" s="8"/>
      <c r="G12" s="6"/>
      <c r="H12" s="6"/>
      <c r="J12" s="7"/>
      <c r="K12" s="3"/>
      <c r="L12" s="3"/>
      <c r="Q12" s="5"/>
    </row>
    <row r="13" spans="1:22" s="9" customFormat="1" ht="16.5" thickTop="1" thickBot="1">
      <c r="A13" s="12"/>
      <c r="B13" s="12"/>
      <c r="C13" s="12"/>
      <c r="D13" s="12"/>
      <c r="E13" s="13"/>
      <c r="F13" s="12"/>
      <c r="G13" s="182" t="s">
        <v>2</v>
      </c>
      <c r="H13" s="183" t="s">
        <v>3</v>
      </c>
      <c r="I13" s="211" t="s">
        <v>4</v>
      </c>
      <c r="J13" s="14"/>
      <c r="K13" s="15"/>
      <c r="L13" s="15"/>
      <c r="M13" s="16"/>
      <c r="N13" s="16"/>
      <c r="O13" s="16"/>
      <c r="P13" s="17"/>
      <c r="Q13" s="17"/>
      <c r="R13" s="17"/>
      <c r="S13" s="518" t="s">
        <v>292</v>
      </c>
      <c r="T13" s="518"/>
      <c r="U13" s="278"/>
    </row>
    <row r="14" spans="1:22" s="18" customFormat="1" ht="18" customHeight="1" thickBot="1">
      <c r="A14" s="272" t="s">
        <v>73</v>
      </c>
      <c r="B14" s="270" t="s">
        <v>74</v>
      </c>
      <c r="C14" s="270" t="s">
        <v>75</v>
      </c>
      <c r="D14" s="516" t="s">
        <v>76</v>
      </c>
      <c r="E14" s="174" t="s">
        <v>77</v>
      </c>
      <c r="F14" s="516" t="s">
        <v>5</v>
      </c>
      <c r="G14" s="537" t="s">
        <v>6</v>
      </c>
      <c r="H14" s="539" t="s">
        <v>6</v>
      </c>
      <c r="I14" s="539" t="s">
        <v>6</v>
      </c>
      <c r="J14" s="270" t="s">
        <v>60</v>
      </c>
      <c r="K14" s="270" t="s">
        <v>61</v>
      </c>
      <c r="L14" s="270" t="s">
        <v>62</v>
      </c>
      <c r="M14" s="515" t="s">
        <v>63</v>
      </c>
      <c r="N14" s="515"/>
      <c r="O14" s="515" t="s">
        <v>7</v>
      </c>
      <c r="P14" s="515"/>
      <c r="Q14" s="515"/>
      <c r="R14" s="535" t="s">
        <v>82</v>
      </c>
      <c r="S14" s="516" t="s">
        <v>8</v>
      </c>
      <c r="T14" s="270" t="s">
        <v>64</v>
      </c>
      <c r="U14" s="279"/>
      <c r="V14" s="279"/>
    </row>
    <row r="15" spans="1:22" ht="31.5" customHeight="1" thickTop="1" thickBot="1">
      <c r="A15" s="271" t="s">
        <v>78</v>
      </c>
      <c r="B15" s="271" t="s">
        <v>79</v>
      </c>
      <c r="C15" s="271" t="s">
        <v>80</v>
      </c>
      <c r="D15" s="517"/>
      <c r="E15" s="175" t="s">
        <v>81</v>
      </c>
      <c r="F15" s="517"/>
      <c r="G15" s="538"/>
      <c r="H15" s="540"/>
      <c r="I15" s="540"/>
      <c r="J15" s="280" t="s">
        <v>65</v>
      </c>
      <c r="K15" s="280" t="s">
        <v>66</v>
      </c>
      <c r="L15" s="271" t="s">
        <v>67</v>
      </c>
      <c r="M15" s="169" t="s">
        <v>68</v>
      </c>
      <c r="N15" s="170" t="s">
        <v>69</v>
      </c>
      <c r="O15" s="171" t="s">
        <v>6</v>
      </c>
      <c r="P15" s="169" t="s">
        <v>70</v>
      </c>
      <c r="Q15" s="169" t="s">
        <v>71</v>
      </c>
      <c r="R15" s="536"/>
      <c r="S15" s="517"/>
      <c r="T15" s="271" t="s">
        <v>72</v>
      </c>
    </row>
    <row r="16" spans="1:22" ht="45" customHeight="1">
      <c r="A16" s="347" t="s">
        <v>108</v>
      </c>
      <c r="B16" s="348">
        <v>45331</v>
      </c>
      <c r="C16" s="349" t="s">
        <v>127</v>
      </c>
      <c r="D16" s="350" t="s">
        <v>14</v>
      </c>
      <c r="E16" s="351">
        <v>1</v>
      </c>
      <c r="F16" s="352" t="s">
        <v>109</v>
      </c>
      <c r="G16" s="400">
        <v>557317367</v>
      </c>
      <c r="H16" s="400">
        <v>251746381.66999999</v>
      </c>
      <c r="I16" s="400">
        <f t="shared" ref="I16:I21" si="0">G16-H16</f>
        <v>305570985.33000004</v>
      </c>
      <c r="J16" s="353" t="s">
        <v>110</v>
      </c>
      <c r="K16" s="354">
        <f>H16/G16</f>
        <v>0.45171099372900037</v>
      </c>
      <c r="L16" s="475">
        <f>K16</f>
        <v>0.45171099372900037</v>
      </c>
      <c r="M16" s="355" t="s">
        <v>111</v>
      </c>
      <c r="N16" s="356">
        <v>1</v>
      </c>
      <c r="O16" s="357">
        <f>P16+Q16</f>
        <v>948990</v>
      </c>
      <c r="P16" s="358">
        <v>462073</v>
      </c>
      <c r="Q16" s="358">
        <v>486917</v>
      </c>
      <c r="R16" s="359" t="s">
        <v>15</v>
      </c>
      <c r="S16" s="359" t="s">
        <v>15</v>
      </c>
      <c r="T16" s="360" t="s">
        <v>16</v>
      </c>
    </row>
    <row r="17" spans="1:20" ht="58.5" customHeight="1">
      <c r="A17" s="361" t="s">
        <v>108</v>
      </c>
      <c r="B17" s="362">
        <v>45349</v>
      </c>
      <c r="C17" s="363" t="s">
        <v>129</v>
      </c>
      <c r="D17" s="364" t="s">
        <v>14</v>
      </c>
      <c r="E17" s="365">
        <v>22</v>
      </c>
      <c r="F17" s="366" t="s">
        <v>128</v>
      </c>
      <c r="G17" s="401">
        <v>125698677</v>
      </c>
      <c r="H17" s="401">
        <f>20955051.29+10706243.57+11600618.59+11089186.87</f>
        <v>54351100.32</v>
      </c>
      <c r="I17" s="401">
        <f t="shared" si="0"/>
        <v>71347576.680000007</v>
      </c>
      <c r="J17" s="367" t="s">
        <v>110</v>
      </c>
      <c r="K17" s="251">
        <f>H17/G17</f>
        <v>0.43239198388699029</v>
      </c>
      <c r="L17" s="476">
        <f>K17</f>
        <v>0.43239198388699029</v>
      </c>
      <c r="M17" s="368" t="s">
        <v>111</v>
      </c>
      <c r="N17" s="369">
        <v>1</v>
      </c>
      <c r="O17" s="370">
        <v>948990</v>
      </c>
      <c r="P17" s="371">
        <v>462073</v>
      </c>
      <c r="Q17" s="371">
        <v>486917</v>
      </c>
      <c r="R17" s="372" t="s">
        <v>15</v>
      </c>
      <c r="S17" s="372" t="s">
        <v>15</v>
      </c>
      <c r="T17" s="373" t="s">
        <v>16</v>
      </c>
    </row>
    <row r="18" spans="1:20" ht="78.75" customHeight="1">
      <c r="A18" s="361" t="s">
        <v>108</v>
      </c>
      <c r="B18" s="362">
        <v>45471</v>
      </c>
      <c r="C18" s="363" t="s">
        <v>262</v>
      </c>
      <c r="D18" s="364" t="s">
        <v>14</v>
      </c>
      <c r="E18" s="365">
        <v>25</v>
      </c>
      <c r="F18" s="366" t="s">
        <v>135</v>
      </c>
      <c r="G18" s="401">
        <v>0</v>
      </c>
      <c r="H18" s="402">
        <v>0</v>
      </c>
      <c r="I18" s="401">
        <f t="shared" si="0"/>
        <v>0</v>
      </c>
      <c r="J18" s="367" t="s">
        <v>110</v>
      </c>
      <c r="K18" s="251">
        <v>0</v>
      </c>
      <c r="L18" s="251">
        <v>0</v>
      </c>
      <c r="M18" s="368" t="s">
        <v>111</v>
      </c>
      <c r="N18" s="369">
        <v>1</v>
      </c>
      <c r="O18" s="370">
        <v>948990</v>
      </c>
      <c r="P18" s="371">
        <v>462073</v>
      </c>
      <c r="Q18" s="371">
        <v>486917</v>
      </c>
      <c r="R18" s="372" t="s">
        <v>15</v>
      </c>
      <c r="S18" s="372" t="s">
        <v>15</v>
      </c>
      <c r="T18" s="373" t="s">
        <v>16</v>
      </c>
    </row>
    <row r="19" spans="1:20" ht="78.75" customHeight="1">
      <c r="A19" s="375" t="s">
        <v>201</v>
      </c>
      <c r="B19" s="376">
        <v>45387</v>
      </c>
      <c r="C19" s="377" t="s">
        <v>202</v>
      </c>
      <c r="D19" s="378" t="s">
        <v>14</v>
      </c>
      <c r="E19" s="379">
        <v>29</v>
      </c>
      <c r="F19" s="380" t="s">
        <v>203</v>
      </c>
      <c r="G19" s="403">
        <v>1000000</v>
      </c>
      <c r="H19" s="404">
        <v>0</v>
      </c>
      <c r="I19" s="401">
        <f t="shared" si="0"/>
        <v>1000000</v>
      </c>
      <c r="J19" s="381" t="s">
        <v>110</v>
      </c>
      <c r="K19" s="251">
        <f t="shared" ref="K19:K21" si="1">H19/G19</f>
        <v>0</v>
      </c>
      <c r="L19" s="251">
        <v>0</v>
      </c>
      <c r="M19" s="382" t="s">
        <v>111</v>
      </c>
      <c r="N19" s="383">
        <v>1</v>
      </c>
      <c r="O19" s="384">
        <v>948990</v>
      </c>
      <c r="P19" s="385">
        <v>464056</v>
      </c>
      <c r="Q19" s="385">
        <v>484934</v>
      </c>
      <c r="R19" s="372" t="s">
        <v>15</v>
      </c>
      <c r="S19" s="372" t="s">
        <v>15</v>
      </c>
      <c r="T19" s="373" t="s">
        <v>16</v>
      </c>
    </row>
    <row r="20" spans="1:20" ht="78.75" customHeight="1">
      <c r="A20" s="375" t="s">
        <v>204</v>
      </c>
      <c r="B20" s="376">
        <v>45460</v>
      </c>
      <c r="C20" s="377" t="s">
        <v>325</v>
      </c>
      <c r="D20" s="378" t="s">
        <v>14</v>
      </c>
      <c r="E20" s="379">
        <v>31</v>
      </c>
      <c r="F20" s="380" t="s">
        <v>203</v>
      </c>
      <c r="G20" s="403">
        <v>5149429.05</v>
      </c>
      <c r="H20" s="404">
        <v>0</v>
      </c>
      <c r="I20" s="403">
        <f t="shared" si="0"/>
        <v>5149429.05</v>
      </c>
      <c r="J20" s="381" t="s">
        <v>14</v>
      </c>
      <c r="K20" s="251">
        <f t="shared" si="1"/>
        <v>0</v>
      </c>
      <c r="L20" s="251">
        <v>0</v>
      </c>
      <c r="M20" s="382" t="s">
        <v>205</v>
      </c>
      <c r="N20" s="383">
        <v>4</v>
      </c>
      <c r="O20" s="384">
        <v>948990</v>
      </c>
      <c r="P20" s="385">
        <v>464056</v>
      </c>
      <c r="Q20" s="385">
        <v>484934</v>
      </c>
      <c r="R20" s="372" t="s">
        <v>15</v>
      </c>
      <c r="S20" s="372" t="s">
        <v>15</v>
      </c>
      <c r="T20" s="373" t="s">
        <v>16</v>
      </c>
    </row>
    <row r="21" spans="1:20" ht="60" customHeight="1" thickBot="1">
      <c r="A21" s="386" t="s">
        <v>130</v>
      </c>
      <c r="B21" s="387">
        <v>45390</v>
      </c>
      <c r="C21" s="388" t="s">
        <v>206</v>
      </c>
      <c r="D21" s="389" t="s">
        <v>14</v>
      </c>
      <c r="E21" s="390">
        <v>32</v>
      </c>
      <c r="F21" s="391" t="s">
        <v>207</v>
      </c>
      <c r="G21" s="392">
        <v>172914119</v>
      </c>
      <c r="H21" s="401">
        <f>25222761.89+24995847.88</f>
        <v>50218609.769999996</v>
      </c>
      <c r="I21" s="403">
        <f t="shared" si="0"/>
        <v>122695509.23</v>
      </c>
      <c r="J21" s="393" t="s">
        <v>110</v>
      </c>
      <c r="K21" s="303">
        <f t="shared" si="1"/>
        <v>0.29042515475558128</v>
      </c>
      <c r="L21" s="477">
        <f>K21</f>
        <v>0.29042515475558128</v>
      </c>
      <c r="M21" s="394" t="s">
        <v>208</v>
      </c>
      <c r="N21" s="395">
        <v>1</v>
      </c>
      <c r="O21" s="396">
        <v>948990</v>
      </c>
      <c r="P21" s="397">
        <v>462073</v>
      </c>
      <c r="Q21" s="397">
        <v>486917</v>
      </c>
      <c r="R21" s="398" t="s">
        <v>15</v>
      </c>
      <c r="S21" s="398" t="s">
        <v>15</v>
      </c>
      <c r="T21" s="399" t="s">
        <v>16</v>
      </c>
    </row>
    <row r="22" spans="1:20" ht="2.25" hidden="1" customHeight="1" thickBot="1">
      <c r="A22" s="19"/>
      <c r="B22" s="20"/>
      <c r="C22" s="21"/>
      <c r="D22" s="22"/>
      <c r="E22" s="23"/>
      <c r="F22" s="119"/>
      <c r="G22" s="24"/>
      <c r="H22" s="24"/>
      <c r="I22" s="24"/>
      <c r="J22" s="25"/>
      <c r="K22" s="428"/>
      <c r="L22" s="26"/>
      <c r="M22" s="27"/>
      <c r="N22" s="28"/>
      <c r="O22" s="28"/>
      <c r="P22" s="28"/>
      <c r="Q22" s="29"/>
      <c r="R22" s="30"/>
      <c r="S22" s="30"/>
      <c r="T22" s="31"/>
    </row>
    <row r="23" spans="1:20" ht="15.75" thickBot="1">
      <c r="A23" s="32"/>
      <c r="B23" s="32"/>
      <c r="C23" s="32"/>
      <c r="D23" s="32"/>
      <c r="E23" s="33"/>
      <c r="F23" s="281" t="s">
        <v>9</v>
      </c>
      <c r="G23" s="282">
        <f>SUM(G16:G22)</f>
        <v>862079592.04999995</v>
      </c>
      <c r="H23" s="414">
        <f>SUM(H16:H22)</f>
        <v>356316091.75999999</v>
      </c>
      <c r="I23" s="414">
        <f>SUM(I16:I22)</f>
        <v>505763500.29000008</v>
      </c>
      <c r="J23" s="283"/>
      <c r="K23" s="34"/>
      <c r="L23" s="34"/>
      <c r="M23" s="35"/>
      <c r="N23" s="36"/>
      <c r="O23" s="36"/>
      <c r="P23" s="37"/>
      <c r="Q23" s="34"/>
      <c r="R23" s="34"/>
    </row>
    <row r="24" spans="1:20" ht="15.75" thickTop="1">
      <c r="A24" s="284"/>
      <c r="B24" s="284"/>
      <c r="C24" s="285"/>
      <c r="D24" s="123"/>
      <c r="E24" s="284"/>
      <c r="F24" s="286"/>
      <c r="G24" s="38"/>
      <c r="H24" s="39"/>
      <c r="I24" s="39"/>
      <c r="J24" s="37"/>
      <c r="K24" s="34"/>
      <c r="L24" s="34"/>
      <c r="M24" s="40"/>
      <c r="N24" s="36"/>
      <c r="O24" s="36"/>
      <c r="P24" s="37"/>
      <c r="Q24" s="34"/>
      <c r="R24" s="34"/>
    </row>
    <row r="25" spans="1:20">
      <c r="A25" s="41" t="s">
        <v>17</v>
      </c>
      <c r="B25" s="18"/>
      <c r="C25" s="18"/>
      <c r="D25" s="18"/>
      <c r="E25" s="18"/>
      <c r="F25" s="42"/>
      <c r="G25" s="43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20" ht="24.75" customHeight="1">
      <c r="G26" s="47"/>
    </row>
    <row r="27" spans="1:20">
      <c r="B27" s="311"/>
      <c r="G27" s="287"/>
      <c r="H27" s="287"/>
      <c r="I27" s="310"/>
      <c r="Q27"/>
    </row>
    <row r="28" spans="1:20">
      <c r="A28" s="12"/>
      <c r="B28" s="12"/>
      <c r="C28" s="12"/>
      <c r="D28" s="12"/>
      <c r="E28" s="13"/>
      <c r="G28" s="478"/>
      <c r="H28" s="478"/>
      <c r="I28" s="12"/>
      <c r="J28" s="16"/>
      <c r="K28" s="16"/>
      <c r="L28" s="16"/>
      <c r="M28" s="17"/>
      <c r="N28" s="17"/>
      <c r="O28" s="17"/>
      <c r="Q28"/>
    </row>
    <row r="29" spans="1:20">
      <c r="G29" s="287"/>
      <c r="H29" s="287"/>
    </row>
    <row r="30" spans="1:20">
      <c r="G30" s="287"/>
      <c r="H30" s="287"/>
    </row>
    <row r="31" spans="1:20">
      <c r="G31" s="287"/>
      <c r="H31" s="287"/>
    </row>
  </sheetData>
  <mergeCells count="24"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5:T5"/>
    <mergeCell ref="A7:B7"/>
    <mergeCell ref="C7:D7"/>
    <mergeCell ref="A3:T3"/>
    <mergeCell ref="A4:T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RESUMEN</vt:lpstr>
      <vt:lpstr>PDM</vt:lpstr>
      <vt:lpstr>PRESUP. PART.</vt:lpstr>
      <vt:lpstr>FAISMUN </vt:lpstr>
      <vt:lpstr>FORTAMUN-DF</vt:lpstr>
      <vt:lpstr>'FAISMUN '!Área_de_impresión</vt:lpstr>
      <vt:lpstr>'FORTAMUN-DF'!Área_de_impresión</vt:lpstr>
      <vt:lpstr>PDM!Área_de_impresión</vt:lpstr>
      <vt:lpstr>'PRESUP. PART.'!Área_de_impresión</vt:lpstr>
      <vt:lpstr>RESUMEN!Área_de_impresión</vt:lpstr>
      <vt:lpstr>'FAISMUN '!Títulos_a_imprimir</vt:lpstr>
      <vt:lpstr>'FORTAMUN-DF'!Títulos_a_imprimir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2024-07-23T20:03:07Z</cp:lastPrinted>
  <dcterms:created xsi:type="dcterms:W3CDTF">2018-01-26T00:48:08Z</dcterms:created>
  <dcterms:modified xsi:type="dcterms:W3CDTF">2024-07-23T20:03:13Z</dcterms:modified>
</cp:coreProperties>
</file>